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5"/>
  </bookViews>
  <sheets>
    <sheet name="на 01.01.2018 д. Сорокиной ППК " sheetId="1" r:id="rId1"/>
    <sheet name="на 01.01.2018 для Сорокиной" sheetId="2" r:id="rId2"/>
    <sheet name="на 01.01.2018" sheetId="3" r:id="rId3"/>
    <sheet name="с апреля" sheetId="4" r:id="rId4"/>
    <sheet name="с мая" sheetId="5" r:id="rId5"/>
    <sheet name="с 1.09." sheetId="6" r:id="rId6"/>
  </sheets>
  <definedNames>
    <definedName name="_xlnm.Print_Area" localSheetId="2">'на 01.01.2018'!$A$1:$AA$144</definedName>
    <definedName name="_xlnm.Print_Area" localSheetId="0">'на 01.01.2018 д. Сорокиной ППК '!$A$1:$AA$94</definedName>
    <definedName name="_xlnm.Print_Area" localSheetId="1">'на 01.01.2018 для Сорокиной'!$A$1:$AA$145</definedName>
    <definedName name="_xlnm.Print_Area" localSheetId="5">'с 1.09.'!$A$1:$AA$95</definedName>
    <definedName name="_xlnm.Print_Area" localSheetId="3">'с апреля'!$A$1:$AA$95</definedName>
    <definedName name="_xlnm.Print_Area" localSheetId="4">'с мая'!$A$1:$AA$95</definedName>
  </definedNames>
  <calcPr fullCalcOnLoad="1"/>
</workbook>
</file>

<file path=xl/sharedStrings.xml><?xml version="1.0" encoding="utf-8"?>
<sst xmlns="http://schemas.openxmlformats.org/spreadsheetml/2006/main" count="848" uniqueCount="122">
  <si>
    <t>(наименование организации)</t>
  </si>
  <si>
    <t>количество штатных единиц</t>
  </si>
  <si>
    <t>количество сотрудников</t>
  </si>
  <si>
    <t>количество классов</t>
  </si>
  <si>
    <t>количество учащихся</t>
  </si>
  <si>
    <t>Виды персонала</t>
  </si>
  <si>
    <t>Должность (специальность, профессия), разряд, класс (категория) квалификации</t>
  </si>
  <si>
    <t>Количество штатных единиц</t>
  </si>
  <si>
    <t>Тарифная ставка (оклад) и пр., руб.</t>
  </si>
  <si>
    <t>Персональный повышающий коэффициент за специфику работы (25%)</t>
  </si>
  <si>
    <t>Должностной оклад с учетом повышающего коэффициента</t>
  </si>
  <si>
    <t>Персональный повышающий коэффициент</t>
  </si>
  <si>
    <t>Компенсационные выплаты</t>
  </si>
  <si>
    <t xml:space="preserve">Всего в месяц, руб.
</t>
  </si>
  <si>
    <t>наименование</t>
  </si>
  <si>
    <t>за работу в ночное время</t>
  </si>
  <si>
    <t>за вредность</t>
  </si>
  <si>
    <t>за категорию</t>
  </si>
  <si>
    <t>за звание</t>
  </si>
  <si>
    <t>за стаж</t>
  </si>
  <si>
    <t>%</t>
  </si>
  <si>
    <t>сумма</t>
  </si>
  <si>
    <t>Административно-управленческий персонал</t>
  </si>
  <si>
    <t>школа</t>
  </si>
  <si>
    <t>Директор</t>
  </si>
  <si>
    <t>Зам.директора по УВР</t>
  </si>
  <si>
    <t>Зам.директора по ВР</t>
  </si>
  <si>
    <t>Зам.директора по УМР</t>
  </si>
  <si>
    <t>Зам.директора по УВР(нач.кл.)</t>
  </si>
  <si>
    <t>Заведующий филиалом</t>
  </si>
  <si>
    <t>Главный бухгалтер</t>
  </si>
  <si>
    <t>Итого по школе</t>
  </si>
  <si>
    <t>дошк.группа</t>
  </si>
  <si>
    <t>Заместитель директора по дошк.воспитанию</t>
  </si>
  <si>
    <t>Итого по дошк.группам</t>
  </si>
  <si>
    <t>Всего по АУП</t>
  </si>
  <si>
    <t>Педагогический персонал</t>
  </si>
  <si>
    <t>Преподаватель-организатор ОБЖ</t>
  </si>
  <si>
    <t>Старший вожатый</t>
  </si>
  <si>
    <t>Мастер производственного обучения</t>
  </si>
  <si>
    <t>Педагог дополнительного образования</t>
  </si>
  <si>
    <t>Воспитатель</t>
  </si>
  <si>
    <t>Педагог-психолог</t>
  </si>
  <si>
    <t>Учитель-логопед</t>
  </si>
  <si>
    <t>Социальный педагог</t>
  </si>
  <si>
    <t>Музыкальный руководитель</t>
  </si>
  <si>
    <t>Рук.физического воспитания</t>
  </si>
  <si>
    <t>Методист</t>
  </si>
  <si>
    <t>Всего по пед.персоналу</t>
  </si>
  <si>
    <t>Ведущий бухгалтер</t>
  </si>
  <si>
    <t>Бухгалтер</t>
  </si>
  <si>
    <t>Библиотекарь</t>
  </si>
  <si>
    <t>Лаборант химии</t>
  </si>
  <si>
    <t>Лаборант физики</t>
  </si>
  <si>
    <t>Инженер по охр.труда и газ.котельной</t>
  </si>
  <si>
    <t>Инженер-программист</t>
  </si>
  <si>
    <t>Лаборант ХВО</t>
  </si>
  <si>
    <t>Помошник воспитателя</t>
  </si>
  <si>
    <t>Всего по учебно-вспомог.персоналу</t>
  </si>
  <si>
    <t>Механик</t>
  </si>
  <si>
    <t>Сторож</t>
  </si>
  <si>
    <t>Рабочий по обслуживанию зданий и сооружений</t>
  </si>
  <si>
    <t>Дворник</t>
  </si>
  <si>
    <t>Уборщик служебных помещений</t>
  </si>
  <si>
    <t>Гардеробщик</t>
  </si>
  <si>
    <t>Садовник</t>
  </si>
  <si>
    <t>Водитель</t>
  </si>
  <si>
    <t>Повар</t>
  </si>
  <si>
    <t>Кухонный рабочий</t>
  </si>
  <si>
    <t>Кочегар</t>
  </si>
  <si>
    <t>Оператор газовой (электрической котельной)</t>
  </si>
  <si>
    <t>Специалист по охране труда</t>
  </si>
  <si>
    <t>Завхоз</t>
  </si>
  <si>
    <t>Делопроизводитель</t>
  </si>
  <si>
    <t>Кастелянша</t>
  </si>
  <si>
    <t>Рабочий по стирке белья и ремонту спецодежды</t>
  </si>
  <si>
    <t>Оператор газовой (электрической) котельной</t>
  </si>
  <si>
    <t>Грузчик</t>
  </si>
  <si>
    <t>Кладовщик</t>
  </si>
  <si>
    <t>Всего по младш.-обслуж.персоналу</t>
  </si>
  <si>
    <t>Медицинский персонал</t>
  </si>
  <si>
    <t>Медицинская сестра</t>
  </si>
  <si>
    <t>Всего по медиц.персоналу</t>
  </si>
  <si>
    <t>ВСЕГО по школе</t>
  </si>
  <si>
    <t>ВСЕГО по дошк.группе</t>
  </si>
  <si>
    <t>В С Е Г О</t>
  </si>
  <si>
    <t xml:space="preserve">                                                                                                                                    ШТАТНОЕ РАСПИСАНИЕ</t>
  </si>
  <si>
    <t>№ документа</t>
  </si>
  <si>
    <t>дата составления</t>
  </si>
  <si>
    <t>1-ШТ</t>
  </si>
  <si>
    <t>СОГЛАСОВАНО</t>
  </si>
  <si>
    <t>УТВЕРЖДЕНО:</t>
  </si>
  <si>
    <t>Глава Курского района</t>
  </si>
  <si>
    <t>В.М.Рыжиков</t>
  </si>
  <si>
    <t>Штат в количестве</t>
  </si>
  <si>
    <t>в сумме</t>
  </si>
  <si>
    <t>-</t>
  </si>
  <si>
    <t>Стимулирующие выплаты</t>
  </si>
  <si>
    <t>Электрик</t>
  </si>
  <si>
    <t>Даирова И.М.</t>
  </si>
  <si>
    <t>гл.бухгалтер</t>
  </si>
  <si>
    <t>МБОУ "СОШ №23 имени Героя Советского Союза  Ачкасова С.В.</t>
  </si>
  <si>
    <t>ППК</t>
  </si>
  <si>
    <t xml:space="preserve">Лаборант </t>
  </si>
  <si>
    <t>Младший обслуживающий персонал</t>
  </si>
  <si>
    <t>Зам.директора по АХЧ</t>
  </si>
  <si>
    <t>Заведующий хозяйством</t>
  </si>
  <si>
    <t>Водитель автомобиля</t>
  </si>
  <si>
    <t>на период с "01" января  2018 г.</t>
  </si>
  <si>
    <t>Приказом учреждения от "01" января 2018года</t>
  </si>
  <si>
    <t xml:space="preserve">                             Трушова Е.А.</t>
  </si>
  <si>
    <t>Старший воспитатель</t>
  </si>
  <si>
    <t xml:space="preserve">Водитель </t>
  </si>
  <si>
    <t>Приказом учреждения от "01"февраля 2018года</t>
  </si>
  <si>
    <t>на период с "    "                   2018 г.</t>
  </si>
  <si>
    <t>Водитель автобуса</t>
  </si>
  <si>
    <t>3-ШТ</t>
  </si>
  <si>
    <t>Приказом учреждения от   "           "                               2018года</t>
  </si>
  <si>
    <t>Инспектор по кадрам</t>
  </si>
  <si>
    <t>на период с "  01  "     мая     2018 г.</t>
  </si>
  <si>
    <t>на период с "  01  "     сентября    2018 г.</t>
  </si>
  <si>
    <t>Педагог-библиотекарь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</si>
</sst>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4"/>
      <name val="Arial Cyr"/>
      <family val="2"/>
    </font>
    <font>
      <b/>
      <sz val="14"/>
      <name val="Arial Cyr"/>
      <family val="2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4" fontId="2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4" fontId="8" fillId="0" borderId="15" xfId="0" applyNumberFormat="1" applyFont="1" applyBorder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wrapText="1"/>
    </xf>
    <xf numFmtId="4" fontId="8" fillId="0" borderId="12" xfId="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33" borderId="12" xfId="0" applyFont="1" applyFill="1" applyBorder="1" applyAlignment="1">
      <alignment horizontal="left" wrapText="1"/>
    </xf>
    <xf numFmtId="4" fontId="8" fillId="33" borderId="12" xfId="0" applyNumberFormat="1" applyFont="1" applyFill="1" applyBorder="1" applyAlignment="1">
      <alignment horizontal="center"/>
    </xf>
    <xf numFmtId="1" fontId="8" fillId="33" borderId="12" xfId="0" applyNumberFormat="1" applyFont="1" applyFill="1" applyBorder="1" applyAlignment="1">
      <alignment horizontal="center"/>
    </xf>
    <xf numFmtId="4" fontId="8" fillId="33" borderId="17" xfId="0" applyNumberFormat="1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11" fillId="34" borderId="16" xfId="0" applyFont="1" applyFill="1" applyBorder="1" applyAlignment="1">
      <alignment vertical="center"/>
    </xf>
    <xf numFmtId="49" fontId="7" fillId="34" borderId="12" xfId="0" applyNumberFormat="1" applyFont="1" applyFill="1" applyBorder="1" applyAlignment="1">
      <alignment horizontal="center" vertical="center" textRotation="90" wrapText="1"/>
    </xf>
    <xf numFmtId="0" fontId="8" fillId="34" borderId="12" xfId="0" applyFont="1" applyFill="1" applyBorder="1" applyAlignment="1">
      <alignment horizontal="left" wrapText="1"/>
    </xf>
    <xf numFmtId="4" fontId="8" fillId="34" borderId="12" xfId="0" applyNumberFormat="1" applyFont="1" applyFill="1" applyBorder="1" applyAlignment="1">
      <alignment horizontal="center"/>
    </xf>
    <xf numFmtId="1" fontId="8" fillId="34" borderId="12" xfId="0" applyNumberFormat="1" applyFont="1" applyFill="1" applyBorder="1" applyAlignment="1">
      <alignment horizontal="center"/>
    </xf>
    <xf numFmtId="4" fontId="8" fillId="34" borderId="17" xfId="0" applyNumberFormat="1" applyFont="1" applyFill="1" applyBorder="1" applyAlignment="1">
      <alignment horizontal="center"/>
    </xf>
    <xf numFmtId="0" fontId="7" fillId="34" borderId="16" xfId="0" applyFont="1" applyFill="1" applyBorder="1" applyAlignment="1">
      <alignment horizontal="left" textRotation="90" wrapText="1"/>
    </xf>
    <xf numFmtId="49" fontId="7" fillId="34" borderId="18" xfId="0" applyNumberFormat="1" applyFont="1" applyFill="1" applyBorder="1" applyAlignment="1">
      <alignment horizontal="center" vertical="center" textRotation="90" wrapText="1"/>
    </xf>
    <xf numFmtId="0" fontId="8" fillId="34" borderId="19" xfId="0" applyFont="1" applyFill="1" applyBorder="1" applyAlignment="1">
      <alignment horizontal="left" wrapText="1"/>
    </xf>
    <xf numFmtId="0" fontId="7" fillId="34" borderId="16" xfId="0" applyFont="1" applyFill="1" applyBorder="1" applyAlignment="1">
      <alignment horizontal="left" wrapText="1"/>
    </xf>
    <xf numFmtId="0" fontId="7" fillId="33" borderId="16" xfId="0" applyFont="1" applyFill="1" applyBorder="1" applyAlignment="1">
      <alignment horizontal="left" wrapText="1"/>
    </xf>
    <xf numFmtId="49" fontId="7" fillId="33" borderId="12" xfId="0" applyNumberFormat="1" applyFont="1" applyFill="1" applyBorder="1" applyAlignment="1">
      <alignment horizontal="center" vertical="center" textRotation="90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 vertical="center" wrapText="1"/>
    </xf>
    <xf numFmtId="0" fontId="8" fillId="35" borderId="21" xfId="0" applyFont="1" applyFill="1" applyBorder="1" applyAlignment="1">
      <alignment horizontal="left" wrapText="1"/>
    </xf>
    <xf numFmtId="4" fontId="8" fillId="35" borderId="21" xfId="0" applyNumberFormat="1" applyFont="1" applyFill="1" applyBorder="1" applyAlignment="1">
      <alignment horizontal="center"/>
    </xf>
    <xf numFmtId="4" fontId="8" fillId="35" borderId="22" xfId="0" applyNumberFormat="1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4" fontId="8" fillId="0" borderId="12" xfId="0" applyNumberFormat="1" applyFont="1" applyFill="1" applyBorder="1" applyAlignment="1">
      <alignment horizontal="center" shrinkToFit="1"/>
    </xf>
    <xf numFmtId="1" fontId="8" fillId="0" borderId="12" xfId="0" applyNumberFormat="1" applyFont="1" applyFill="1" applyBorder="1" applyAlignment="1">
      <alignment horizontal="center" shrinkToFit="1"/>
    </xf>
    <xf numFmtId="4" fontId="8" fillId="33" borderId="12" xfId="0" applyNumberFormat="1" applyFont="1" applyFill="1" applyBorder="1" applyAlignment="1">
      <alignment horizontal="center" shrinkToFit="1"/>
    </xf>
    <xf numFmtId="1" fontId="8" fillId="33" borderId="12" xfId="0" applyNumberFormat="1" applyFont="1" applyFill="1" applyBorder="1" applyAlignment="1">
      <alignment horizontal="center" shrinkToFit="1"/>
    </xf>
    <xf numFmtId="4" fontId="8" fillId="34" borderId="12" xfId="0" applyNumberFormat="1" applyFont="1" applyFill="1" applyBorder="1" applyAlignment="1">
      <alignment horizontal="center" shrinkToFit="1"/>
    </xf>
    <xf numFmtId="1" fontId="8" fillId="34" borderId="12" xfId="0" applyNumberFormat="1" applyFont="1" applyFill="1" applyBorder="1" applyAlignment="1">
      <alignment horizontal="center" shrinkToFit="1"/>
    </xf>
    <xf numFmtId="3" fontId="8" fillId="0" borderId="12" xfId="0" applyNumberFormat="1" applyFont="1" applyFill="1" applyBorder="1" applyAlignment="1">
      <alignment horizontal="center" shrinkToFit="1"/>
    </xf>
    <xf numFmtId="4" fontId="8" fillId="35" borderId="21" xfId="0" applyNumberFormat="1" applyFont="1" applyFill="1" applyBorder="1" applyAlignment="1">
      <alignment horizontal="center" shrinkToFit="1"/>
    </xf>
    <xf numFmtId="1" fontId="8" fillId="35" borderId="21" xfId="0" applyNumberFormat="1" applyFont="1" applyFill="1" applyBorder="1" applyAlignment="1">
      <alignment horizontal="center" shrinkToFit="1"/>
    </xf>
    <xf numFmtId="49" fontId="7" fillId="0" borderId="12" xfId="0" applyNumberFormat="1" applyFont="1" applyFill="1" applyBorder="1" applyAlignment="1">
      <alignment horizontal="center" vertical="center" textRotation="90" wrapText="1"/>
    </xf>
    <xf numFmtId="0" fontId="10" fillId="0" borderId="0" xfId="0" applyFont="1" applyFill="1" applyAlignment="1">
      <alignment/>
    </xf>
    <xf numFmtId="0" fontId="5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0" xfId="0" applyFont="1" applyFill="1" applyAlignment="1">
      <alignment/>
    </xf>
    <xf numFmtId="0" fontId="6" fillId="36" borderId="0" xfId="0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6" fillId="36" borderId="12" xfId="0" applyFont="1" applyFill="1" applyBorder="1" applyAlignment="1">
      <alignment/>
    </xf>
    <xf numFmtId="0" fontId="4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4" fillId="36" borderId="0" xfId="0" applyFont="1" applyFill="1" applyAlignment="1">
      <alignment horizontal="center"/>
    </xf>
    <xf numFmtId="0" fontId="4" fillId="36" borderId="0" xfId="0" applyFont="1" applyFill="1" applyAlignment="1">
      <alignment horizontal="center" vertical="center" wrapText="1"/>
    </xf>
    <xf numFmtId="0" fontId="3" fillId="36" borderId="12" xfId="0" applyFont="1" applyFill="1" applyBorder="1" applyAlignment="1">
      <alignment/>
    </xf>
    <xf numFmtId="0" fontId="4" fillId="36" borderId="0" xfId="0" applyFont="1" applyFill="1" applyAlignment="1">
      <alignment/>
    </xf>
    <xf numFmtId="0" fontId="4" fillId="36" borderId="0" xfId="0" applyFont="1" applyFill="1" applyAlignment="1">
      <alignment vertical="center" wrapText="1"/>
    </xf>
    <xf numFmtId="0" fontId="9" fillId="36" borderId="0" xfId="0" applyFont="1" applyFill="1" applyBorder="1" applyAlignment="1">
      <alignment vertical="top"/>
    </xf>
    <xf numFmtId="0" fontId="3" fillId="36" borderId="0" xfId="0" applyFont="1" applyFill="1" applyBorder="1" applyAlignment="1">
      <alignment/>
    </xf>
    <xf numFmtId="4" fontId="2" fillId="36" borderId="0" xfId="0" applyNumberFormat="1" applyFont="1" applyFill="1" applyBorder="1" applyAlignment="1">
      <alignment/>
    </xf>
    <xf numFmtId="4" fontId="2" fillId="36" borderId="13" xfId="0" applyNumberFormat="1" applyFont="1" applyFill="1" applyBorder="1" applyAlignment="1">
      <alignment/>
    </xf>
    <xf numFmtId="0" fontId="9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0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6" borderId="0" xfId="0" applyFont="1" applyFill="1" applyAlignment="1">
      <alignment wrapText="1"/>
    </xf>
    <xf numFmtId="0" fontId="2" fillId="36" borderId="0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4" fontId="8" fillId="36" borderId="15" xfId="0" applyNumberFormat="1" applyFont="1" applyFill="1" applyBorder="1" applyAlignment="1">
      <alignment/>
    </xf>
    <xf numFmtId="0" fontId="2" fillId="36" borderId="14" xfId="0" applyFont="1" applyFill="1" applyBorder="1" applyAlignment="1">
      <alignment horizontal="center"/>
    </xf>
    <xf numFmtId="4" fontId="2" fillId="36" borderId="0" xfId="0" applyNumberFormat="1" applyFont="1" applyFill="1" applyAlignment="1">
      <alignment/>
    </xf>
    <xf numFmtId="0" fontId="7" fillId="36" borderId="0" xfId="0" applyFont="1" applyFill="1" applyAlignment="1">
      <alignment vertical="center"/>
    </xf>
    <xf numFmtId="0" fontId="10" fillId="36" borderId="0" xfId="0" applyFont="1" applyFill="1" applyAlignment="1">
      <alignment/>
    </xf>
    <xf numFmtId="0" fontId="7" fillId="36" borderId="12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left" wrapText="1"/>
    </xf>
    <xf numFmtId="4" fontId="8" fillId="36" borderId="12" xfId="0" applyNumberFormat="1" applyFont="1" applyFill="1" applyBorder="1" applyAlignment="1">
      <alignment horizontal="center"/>
    </xf>
    <xf numFmtId="1" fontId="8" fillId="36" borderId="12" xfId="0" applyNumberFormat="1" applyFont="1" applyFill="1" applyBorder="1" applyAlignment="1">
      <alignment horizontal="center"/>
    </xf>
    <xf numFmtId="4" fontId="8" fillId="36" borderId="17" xfId="0" applyNumberFormat="1" applyFont="1" applyFill="1" applyBorder="1" applyAlignment="1">
      <alignment horizontal="center"/>
    </xf>
    <xf numFmtId="0" fontId="8" fillId="36" borderId="0" xfId="0" applyFont="1" applyFill="1" applyAlignment="1">
      <alignment/>
    </xf>
    <xf numFmtId="0" fontId="8" fillId="37" borderId="12" xfId="0" applyFont="1" applyFill="1" applyBorder="1" applyAlignment="1">
      <alignment horizontal="left" wrapText="1"/>
    </xf>
    <xf numFmtId="4" fontId="8" fillId="37" borderId="12" xfId="0" applyNumberFormat="1" applyFont="1" applyFill="1" applyBorder="1" applyAlignment="1">
      <alignment horizontal="center"/>
    </xf>
    <xf numFmtId="1" fontId="8" fillId="37" borderId="12" xfId="0" applyNumberFormat="1" applyFont="1" applyFill="1" applyBorder="1" applyAlignment="1">
      <alignment horizontal="center"/>
    </xf>
    <xf numFmtId="4" fontId="8" fillId="37" borderId="17" xfId="0" applyNumberFormat="1" applyFont="1" applyFill="1" applyBorder="1" applyAlignment="1">
      <alignment horizontal="center"/>
    </xf>
    <xf numFmtId="0" fontId="8" fillId="37" borderId="0" xfId="0" applyFont="1" applyFill="1" applyAlignment="1">
      <alignment/>
    </xf>
    <xf numFmtId="0" fontId="11" fillId="38" borderId="16" xfId="0" applyFont="1" applyFill="1" applyBorder="1" applyAlignment="1">
      <alignment vertical="center"/>
    </xf>
    <xf numFmtId="49" fontId="7" fillId="38" borderId="12" xfId="0" applyNumberFormat="1" applyFont="1" applyFill="1" applyBorder="1" applyAlignment="1">
      <alignment horizontal="center" vertical="center" textRotation="90" wrapText="1"/>
    </xf>
    <xf numFmtId="0" fontId="8" fillId="38" borderId="12" xfId="0" applyFont="1" applyFill="1" applyBorder="1" applyAlignment="1">
      <alignment horizontal="left" wrapText="1"/>
    </xf>
    <xf numFmtId="4" fontId="8" fillId="38" borderId="12" xfId="0" applyNumberFormat="1" applyFont="1" applyFill="1" applyBorder="1" applyAlignment="1">
      <alignment horizontal="center"/>
    </xf>
    <xf numFmtId="1" fontId="8" fillId="38" borderId="12" xfId="0" applyNumberFormat="1" applyFont="1" applyFill="1" applyBorder="1" applyAlignment="1">
      <alignment horizontal="center"/>
    </xf>
    <xf numFmtId="4" fontId="8" fillId="38" borderId="17" xfId="0" applyNumberFormat="1" applyFont="1" applyFill="1" applyBorder="1" applyAlignment="1">
      <alignment horizontal="center"/>
    </xf>
    <xf numFmtId="4" fontId="8" fillId="36" borderId="12" xfId="0" applyNumberFormat="1" applyFont="1" applyFill="1" applyBorder="1" applyAlignment="1">
      <alignment horizontal="center" shrinkToFit="1"/>
    </xf>
    <xf numFmtId="1" fontId="8" fillId="36" borderId="12" xfId="0" applyNumberFormat="1" applyFont="1" applyFill="1" applyBorder="1" applyAlignment="1">
      <alignment horizontal="center" shrinkToFit="1"/>
    </xf>
    <xf numFmtId="4" fontId="8" fillId="37" borderId="12" xfId="0" applyNumberFormat="1" applyFont="1" applyFill="1" applyBorder="1" applyAlignment="1">
      <alignment horizontal="center" shrinkToFit="1"/>
    </xf>
    <xf numFmtId="0" fontId="7" fillId="38" borderId="16" xfId="0" applyFont="1" applyFill="1" applyBorder="1" applyAlignment="1">
      <alignment horizontal="left" textRotation="90" wrapText="1"/>
    </xf>
    <xf numFmtId="4" fontId="8" fillId="38" borderId="12" xfId="0" applyNumberFormat="1" applyFont="1" applyFill="1" applyBorder="1" applyAlignment="1">
      <alignment horizontal="center" shrinkToFit="1"/>
    </xf>
    <xf numFmtId="1" fontId="8" fillId="38" borderId="12" xfId="0" applyNumberFormat="1" applyFont="1" applyFill="1" applyBorder="1" applyAlignment="1">
      <alignment horizontal="center" shrinkToFit="1"/>
    </xf>
    <xf numFmtId="3" fontId="8" fillId="36" borderId="12" xfId="0" applyNumberFormat="1" applyFont="1" applyFill="1" applyBorder="1" applyAlignment="1">
      <alignment horizontal="center" shrinkToFit="1"/>
    </xf>
    <xf numFmtId="1" fontId="8" fillId="37" borderId="12" xfId="0" applyNumberFormat="1" applyFont="1" applyFill="1" applyBorder="1" applyAlignment="1">
      <alignment horizontal="center" shrinkToFit="1"/>
    </xf>
    <xf numFmtId="49" fontId="7" fillId="38" borderId="18" xfId="0" applyNumberFormat="1" applyFont="1" applyFill="1" applyBorder="1" applyAlignment="1">
      <alignment horizontal="center" vertical="center" textRotation="90" wrapText="1"/>
    </xf>
    <xf numFmtId="0" fontId="8" fillId="38" borderId="19" xfId="0" applyFont="1" applyFill="1" applyBorder="1" applyAlignment="1">
      <alignment horizontal="left" wrapText="1"/>
    </xf>
    <xf numFmtId="0" fontId="7" fillId="38" borderId="16" xfId="0" applyFont="1" applyFill="1" applyBorder="1" applyAlignment="1">
      <alignment horizontal="left" wrapText="1"/>
    </xf>
    <xf numFmtId="0" fontId="7" fillId="37" borderId="16" xfId="0" applyFont="1" applyFill="1" applyBorder="1" applyAlignment="1">
      <alignment horizontal="left" wrapText="1"/>
    </xf>
    <xf numFmtId="49" fontId="7" fillId="37" borderId="12" xfId="0" applyNumberFormat="1" applyFont="1" applyFill="1" applyBorder="1" applyAlignment="1">
      <alignment horizontal="center" vertical="center" textRotation="90" wrapText="1"/>
    </xf>
    <xf numFmtId="49" fontId="7" fillId="37" borderId="12" xfId="0" applyNumberFormat="1" applyFont="1" applyFill="1" applyBorder="1" applyAlignment="1">
      <alignment horizontal="center" vertical="center" wrapText="1"/>
    </xf>
    <xf numFmtId="0" fontId="7" fillId="39" borderId="20" xfId="0" applyFont="1" applyFill="1" applyBorder="1" applyAlignment="1">
      <alignment/>
    </xf>
    <xf numFmtId="0" fontId="7" fillId="39" borderId="21" xfId="0" applyFont="1" applyFill="1" applyBorder="1" applyAlignment="1">
      <alignment vertical="center" wrapText="1"/>
    </xf>
    <xf numFmtId="0" fontId="8" fillId="39" borderId="21" xfId="0" applyFont="1" applyFill="1" applyBorder="1" applyAlignment="1">
      <alignment horizontal="left" wrapText="1"/>
    </xf>
    <xf numFmtId="4" fontId="8" fillId="39" borderId="21" xfId="0" applyNumberFormat="1" applyFont="1" applyFill="1" applyBorder="1" applyAlignment="1">
      <alignment horizontal="center"/>
    </xf>
    <xf numFmtId="4" fontId="8" fillId="39" borderId="21" xfId="0" applyNumberFormat="1" applyFont="1" applyFill="1" applyBorder="1" applyAlignment="1">
      <alignment horizontal="center" shrinkToFit="1"/>
    </xf>
    <xf numFmtId="1" fontId="8" fillId="39" borderId="21" xfId="0" applyNumberFormat="1" applyFont="1" applyFill="1" applyBorder="1" applyAlignment="1">
      <alignment horizontal="center" shrinkToFit="1"/>
    </xf>
    <xf numFmtId="4" fontId="8" fillId="39" borderId="22" xfId="0" applyNumberFormat="1" applyFont="1" applyFill="1" applyBorder="1" applyAlignment="1">
      <alignment horizontal="center"/>
    </xf>
    <xf numFmtId="0" fontId="8" fillId="39" borderId="0" xfId="0" applyFont="1" applyFill="1" applyAlignment="1">
      <alignment/>
    </xf>
    <xf numFmtId="0" fontId="7" fillId="36" borderId="0" xfId="0" applyFont="1" applyFill="1" applyAlignment="1">
      <alignment/>
    </xf>
    <xf numFmtId="0" fontId="7" fillId="36" borderId="0" xfId="0" applyFont="1" applyFill="1" applyAlignment="1">
      <alignment vertical="center" wrapText="1"/>
    </xf>
    <xf numFmtId="0" fontId="8" fillId="36" borderId="0" xfId="0" applyFont="1" applyFill="1" applyAlignment="1">
      <alignment wrapText="1"/>
    </xf>
    <xf numFmtId="0" fontId="7" fillId="36" borderId="0" xfId="0" applyFont="1" applyFill="1" applyBorder="1" applyAlignment="1">
      <alignment/>
    </xf>
    <xf numFmtId="0" fontId="7" fillId="36" borderId="0" xfId="0" applyFont="1" applyFill="1" applyBorder="1" applyAlignment="1">
      <alignment vertical="center" wrapText="1"/>
    </xf>
    <xf numFmtId="0" fontId="8" fillId="36" borderId="0" xfId="0" applyFont="1" applyFill="1" applyBorder="1" applyAlignment="1">
      <alignment wrapText="1"/>
    </xf>
    <xf numFmtId="0" fontId="8" fillId="36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/>
    </xf>
    <xf numFmtId="0" fontId="0" fillId="36" borderId="0" xfId="0" applyFill="1" applyAlignment="1">
      <alignment vertical="center" wrapText="1"/>
    </xf>
    <xf numFmtId="0" fontId="8" fillId="36" borderId="0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/>
    </xf>
    <xf numFmtId="4" fontId="12" fillId="36" borderId="12" xfId="0" applyNumberFormat="1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14" fontId="3" fillId="36" borderId="0" xfId="0" applyNumberFormat="1" applyFont="1" applyFill="1" applyBorder="1" applyAlignment="1">
      <alignment horizontal="center"/>
    </xf>
    <xf numFmtId="0" fontId="7" fillId="36" borderId="0" xfId="0" applyFont="1" applyFill="1" applyBorder="1" applyAlignment="1">
      <alignment horizontal="left"/>
    </xf>
    <xf numFmtId="0" fontId="7" fillId="36" borderId="15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center"/>
    </xf>
    <xf numFmtId="0" fontId="8" fillId="36" borderId="23" xfId="0" applyFont="1" applyFill="1" applyBorder="1" applyAlignment="1">
      <alignment horizontal="center"/>
    </xf>
    <xf numFmtId="14" fontId="3" fillId="36" borderId="12" xfId="0" applyNumberFormat="1" applyFont="1" applyFill="1" applyBorder="1" applyAlignment="1">
      <alignment horizontal="center"/>
    </xf>
    <xf numFmtId="0" fontId="7" fillId="36" borderId="24" xfId="0" applyFont="1" applyFill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left"/>
    </xf>
    <xf numFmtId="0" fontId="2" fillId="36" borderId="27" xfId="0" applyFont="1" applyFill="1" applyBorder="1" applyAlignment="1">
      <alignment horizontal="center"/>
    </xf>
    <xf numFmtId="164" fontId="8" fillId="36" borderId="15" xfId="0" applyNumberFormat="1" applyFont="1" applyFill="1" applyBorder="1" applyAlignment="1">
      <alignment horizontal="center"/>
    </xf>
    <xf numFmtId="0" fontId="2" fillId="36" borderId="28" xfId="0" applyFont="1" applyFill="1" applyBorder="1" applyAlignment="1">
      <alignment horizontal="center"/>
    </xf>
    <xf numFmtId="0" fontId="7" fillId="36" borderId="29" xfId="0" applyFont="1" applyFill="1" applyBorder="1" applyAlignment="1">
      <alignment horizontal="center" vertical="center" wrapText="1"/>
    </xf>
    <xf numFmtId="0" fontId="7" fillId="36" borderId="30" xfId="0" applyFont="1" applyFill="1" applyBorder="1" applyAlignment="1">
      <alignment horizontal="center" vertical="center" wrapText="1"/>
    </xf>
    <xf numFmtId="0" fontId="7" fillId="36" borderId="31" xfId="0" applyFont="1" applyFill="1" applyBorder="1" applyAlignment="1">
      <alignment horizontal="center" vertical="center" wrapText="1"/>
    </xf>
    <xf numFmtId="0" fontId="7" fillId="36" borderId="32" xfId="0" applyFont="1" applyFill="1" applyBorder="1" applyAlignment="1">
      <alignment horizontal="center" vertical="center" wrapText="1"/>
    </xf>
    <xf numFmtId="0" fontId="7" fillId="36" borderId="33" xfId="0" applyFont="1" applyFill="1" applyBorder="1" applyAlignment="1">
      <alignment horizontal="center" vertical="center" wrapText="1"/>
    </xf>
    <xf numFmtId="0" fontId="7" fillId="36" borderId="34" xfId="0" applyFont="1" applyFill="1" applyBorder="1" applyAlignment="1">
      <alignment horizontal="center" vertical="center" wrapText="1"/>
    </xf>
    <xf numFmtId="0" fontId="7" fillId="36" borderId="35" xfId="0" applyFont="1" applyFill="1" applyBorder="1" applyAlignment="1">
      <alignment horizontal="center" vertical="center" wrapText="1"/>
    </xf>
    <xf numFmtId="0" fontId="7" fillId="36" borderId="36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textRotation="90" wrapText="1"/>
    </xf>
    <xf numFmtId="49" fontId="7" fillId="36" borderId="37" xfId="0" applyNumberFormat="1" applyFont="1" applyFill="1" applyBorder="1" applyAlignment="1">
      <alignment horizontal="center" vertical="center" textRotation="90" wrapText="1"/>
    </xf>
    <xf numFmtId="49" fontId="7" fillId="36" borderId="38" xfId="0" applyNumberFormat="1" applyFont="1" applyFill="1" applyBorder="1" applyAlignment="1">
      <alignment horizontal="center" vertical="center" textRotation="90" wrapText="1"/>
    </xf>
    <xf numFmtId="49" fontId="7" fillId="36" borderId="39" xfId="0" applyNumberFormat="1" applyFont="1" applyFill="1" applyBorder="1" applyAlignment="1">
      <alignment horizontal="center" vertical="center" textRotation="90" wrapText="1"/>
    </xf>
    <xf numFmtId="49" fontId="7" fillId="36" borderId="12" xfId="0" applyNumberFormat="1" applyFont="1" applyFill="1" applyBorder="1" applyAlignment="1">
      <alignment horizontal="center" vertical="center" textRotation="90" wrapText="1"/>
    </xf>
    <xf numFmtId="49" fontId="7" fillId="36" borderId="37" xfId="0" applyNumberFormat="1" applyFont="1" applyFill="1" applyBorder="1" applyAlignment="1">
      <alignment horizontal="center" vertical="center" textRotation="90"/>
    </xf>
    <xf numFmtId="0" fontId="0" fillId="36" borderId="38" xfId="0" applyFill="1" applyBorder="1" applyAlignment="1">
      <alignment horizontal="center" vertical="center" textRotation="90"/>
    </xf>
    <xf numFmtId="0" fontId="0" fillId="36" borderId="39" xfId="0" applyFill="1" applyBorder="1" applyAlignment="1">
      <alignment horizontal="center" vertical="center" textRotation="90"/>
    </xf>
    <xf numFmtId="0" fontId="8" fillId="36" borderId="0" xfId="0" applyFont="1" applyFill="1" applyBorder="1" applyAlignment="1">
      <alignment horizontal="center"/>
    </xf>
    <xf numFmtId="0" fontId="7" fillId="36" borderId="40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31" xfId="0" applyFont="1" applyFill="1" applyBorder="1" applyAlignment="1">
      <alignment horizontal="center" vertical="center" textRotation="90" wrapText="1"/>
    </xf>
    <xf numFmtId="0" fontId="7" fillId="36" borderId="41" xfId="0" applyFont="1" applyFill="1" applyBorder="1" applyAlignment="1">
      <alignment horizontal="center" vertical="center" textRotation="90" wrapText="1"/>
    </xf>
    <xf numFmtId="0" fontId="7" fillId="36" borderId="33" xfId="0" applyFont="1" applyFill="1" applyBorder="1" applyAlignment="1">
      <alignment horizontal="center" vertical="center" textRotation="90" wrapText="1"/>
    </xf>
    <xf numFmtId="0" fontId="7" fillId="36" borderId="16" xfId="0" applyFont="1" applyFill="1" applyBorder="1" applyAlignment="1">
      <alignment horizontal="center" textRotation="90" wrapText="1"/>
    </xf>
    <xf numFmtId="0" fontId="7" fillId="0" borderId="15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textRotation="90" wrapText="1"/>
    </xf>
    <xf numFmtId="49" fontId="7" fillId="0" borderId="12" xfId="0" applyNumberFormat="1" applyFont="1" applyFill="1" applyBorder="1" applyAlignment="1">
      <alignment horizontal="center" vertical="center" textRotation="90" wrapText="1"/>
    </xf>
    <xf numFmtId="0" fontId="7" fillId="0" borderId="4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textRotation="90" wrapText="1"/>
    </xf>
    <xf numFmtId="49" fontId="7" fillId="0" borderId="37" xfId="0" applyNumberFormat="1" applyFont="1" applyFill="1" applyBorder="1" applyAlignment="1">
      <alignment horizontal="center" vertical="center" textRotation="90" wrapText="1"/>
    </xf>
    <xf numFmtId="49" fontId="7" fillId="0" borderId="38" xfId="0" applyNumberFormat="1" applyFont="1" applyFill="1" applyBorder="1" applyAlignment="1">
      <alignment horizontal="center" vertical="center" textRotation="90" wrapText="1"/>
    </xf>
    <xf numFmtId="49" fontId="7" fillId="0" borderId="39" xfId="0" applyNumberFormat="1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31" xfId="0" applyFont="1" applyFill="1" applyBorder="1" applyAlignment="1">
      <alignment horizontal="center" vertical="center" textRotation="90" wrapText="1"/>
    </xf>
    <xf numFmtId="0" fontId="7" fillId="0" borderId="41" xfId="0" applyFont="1" applyFill="1" applyBorder="1" applyAlignment="1">
      <alignment horizontal="center" vertical="center" textRotation="90" wrapText="1"/>
    </xf>
    <xf numFmtId="0" fontId="7" fillId="0" borderId="33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U94"/>
  <sheetViews>
    <sheetView view="pageBreakPreview" zoomScale="60" zoomScalePageLayoutView="0" workbookViewId="0" topLeftCell="A1">
      <selection activeCell="M26" sqref="M26"/>
    </sheetView>
  </sheetViews>
  <sheetFormatPr defaultColWidth="9.00390625" defaultRowHeight="15" customHeight="1"/>
  <cols>
    <col min="1" max="1" width="3.875" style="87" customWidth="1"/>
    <col min="2" max="2" width="12.125" style="87" customWidth="1"/>
    <col min="3" max="3" width="9.375" style="167" customWidth="1"/>
    <col min="4" max="4" width="32.25390625" style="87" customWidth="1"/>
    <col min="5" max="5" width="10.375" style="87" customWidth="1"/>
    <col min="6" max="6" width="14.75390625" style="87" customWidth="1"/>
    <col min="7" max="7" width="11.125" style="87" customWidth="1"/>
    <col min="8" max="8" width="13.75390625" style="87" customWidth="1"/>
    <col min="9" max="9" width="15.25390625" style="87" customWidth="1"/>
    <col min="10" max="10" width="9.125" style="87" customWidth="1"/>
    <col min="11" max="11" width="11.375" style="87" customWidth="1"/>
    <col min="12" max="12" width="6.625" style="87" customWidth="1"/>
    <col min="13" max="13" width="10.625" style="87" customWidth="1"/>
    <col min="14" max="14" width="7.125" style="87" customWidth="1"/>
    <col min="15" max="15" width="10.375" style="87" customWidth="1"/>
    <col min="16" max="16" width="5.00390625" style="87" hidden="1" customWidth="1"/>
    <col min="17" max="17" width="7.75390625" style="87" hidden="1" customWidth="1"/>
    <col min="18" max="18" width="6.625" style="87" hidden="1" customWidth="1"/>
    <col min="19" max="19" width="0.37109375" style="87" hidden="1" customWidth="1"/>
    <col min="20" max="20" width="5.25390625" style="87" customWidth="1"/>
    <col min="21" max="21" width="12.75390625" style="87" customWidth="1"/>
    <col min="22" max="22" width="10.00390625" style="87" customWidth="1"/>
    <col min="23" max="23" width="9.75390625" style="87" customWidth="1"/>
    <col min="24" max="24" width="6.00390625" style="87" hidden="1" customWidth="1"/>
    <col min="25" max="25" width="4.375" style="87" hidden="1" customWidth="1"/>
    <col min="26" max="26" width="15.125" style="87" customWidth="1"/>
    <col min="27" max="27" width="15.375" style="87" customWidth="1"/>
    <col min="28" max="16384" width="9.125" style="87" customWidth="1"/>
  </cols>
  <sheetData>
    <row r="1" spans="2:47" ht="18.75" customHeight="1">
      <c r="B1" s="181" t="s">
        <v>101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</row>
    <row r="2" spans="2:47" ht="15" customHeight="1">
      <c r="B2" s="182" t="s">
        <v>0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</row>
    <row r="3" spans="2:47" ht="15" customHeight="1">
      <c r="B3" s="89"/>
      <c r="C3" s="90"/>
      <c r="D3" s="91"/>
      <c r="E3" s="91"/>
      <c r="F3" s="91"/>
      <c r="G3" s="91"/>
      <c r="H3" s="91"/>
      <c r="I3" s="91"/>
      <c r="J3" s="91"/>
      <c r="K3" s="91"/>
      <c r="L3" s="91"/>
      <c r="M3" s="92"/>
      <c r="N3" s="92"/>
      <c r="O3" s="92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</row>
    <row r="4" spans="2:47" ht="27.75" customHeight="1">
      <c r="B4" s="183" t="s">
        <v>86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93" t="s">
        <v>87</v>
      </c>
      <c r="N4" s="184" t="s">
        <v>88</v>
      </c>
      <c r="O4" s="18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</row>
    <row r="5" spans="2:47" ht="18.75" customHeight="1" thickBot="1">
      <c r="B5" s="96"/>
      <c r="C5" s="97"/>
      <c r="D5" s="96"/>
      <c r="E5" s="96"/>
      <c r="F5" s="96"/>
      <c r="G5" s="96"/>
      <c r="H5" s="96"/>
      <c r="I5" s="185" t="s">
        <v>114</v>
      </c>
      <c r="J5" s="185"/>
      <c r="K5" s="185"/>
      <c r="L5" s="185"/>
      <c r="M5" s="98" t="s">
        <v>89</v>
      </c>
      <c r="N5" s="186"/>
      <c r="O5" s="186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</row>
    <row r="6" spans="2:47" ht="15" customHeight="1">
      <c r="B6" s="99"/>
      <c r="C6" s="100"/>
      <c r="D6" s="101" t="s">
        <v>90</v>
      </c>
      <c r="E6" s="95"/>
      <c r="F6" s="95"/>
      <c r="G6" s="95"/>
      <c r="H6" s="95"/>
      <c r="I6" s="178"/>
      <c r="J6" s="178"/>
      <c r="K6" s="178"/>
      <c r="L6" s="178"/>
      <c r="M6" s="102"/>
      <c r="N6" s="179"/>
      <c r="O6" s="179"/>
      <c r="P6" s="95"/>
      <c r="Q6" s="180" t="s">
        <v>91</v>
      </c>
      <c r="R6" s="180"/>
      <c r="S6" s="180"/>
      <c r="T6" s="180"/>
      <c r="U6" s="180"/>
      <c r="V6" s="180"/>
      <c r="W6" s="180"/>
      <c r="X6" s="180"/>
      <c r="Y6" s="180"/>
      <c r="Z6" s="180"/>
      <c r="AA6" s="103"/>
      <c r="AB6" s="95"/>
      <c r="AC6" s="95"/>
      <c r="AD6" s="95"/>
      <c r="AE6" s="95"/>
      <c r="AF6" s="95"/>
      <c r="AG6" s="95"/>
      <c r="AH6" s="95"/>
      <c r="AI6" s="95"/>
      <c r="AJ6" s="95"/>
      <c r="AK6" s="190" t="s">
        <v>1</v>
      </c>
      <c r="AL6" s="190"/>
      <c r="AM6" s="190"/>
      <c r="AN6" s="190"/>
      <c r="AO6" s="190"/>
      <c r="AP6" s="190"/>
      <c r="AQ6" s="190"/>
      <c r="AR6" s="190"/>
      <c r="AS6" s="190"/>
      <c r="AT6" s="190"/>
      <c r="AU6" s="104">
        <f>E89</f>
        <v>69.45</v>
      </c>
    </row>
    <row r="7" spans="2:47" ht="15" customHeight="1">
      <c r="B7" s="99"/>
      <c r="C7" s="100"/>
      <c r="D7" s="105" t="s">
        <v>92</v>
      </c>
      <c r="E7" s="95"/>
      <c r="F7" s="95"/>
      <c r="G7" s="95"/>
      <c r="H7" s="191" t="s">
        <v>93</v>
      </c>
      <c r="I7" s="191"/>
      <c r="J7" s="95"/>
      <c r="K7" s="106"/>
      <c r="L7" s="95"/>
      <c r="M7" s="107"/>
      <c r="N7" s="107"/>
      <c r="O7" s="107"/>
      <c r="P7" s="95"/>
      <c r="Q7" s="178" t="s">
        <v>113</v>
      </c>
      <c r="R7" s="178"/>
      <c r="S7" s="178"/>
      <c r="T7" s="178"/>
      <c r="U7" s="178"/>
      <c r="V7" s="178"/>
      <c r="W7" s="178"/>
      <c r="X7" s="178"/>
      <c r="Y7" s="178"/>
      <c r="Z7" s="178"/>
      <c r="AA7" s="107"/>
      <c r="AB7" s="95"/>
      <c r="AC7" s="95"/>
      <c r="AD7" s="95"/>
      <c r="AE7" s="95"/>
      <c r="AF7" s="95"/>
      <c r="AG7" s="95"/>
      <c r="AH7" s="95"/>
      <c r="AI7" s="95"/>
      <c r="AJ7" s="95"/>
      <c r="AK7" s="192" t="s">
        <v>2</v>
      </c>
      <c r="AL7" s="192"/>
      <c r="AM7" s="192"/>
      <c r="AN7" s="192"/>
      <c r="AO7" s="192"/>
      <c r="AP7" s="192"/>
      <c r="AQ7" s="192"/>
      <c r="AR7" s="192"/>
      <c r="AS7" s="192"/>
      <c r="AT7" s="192"/>
      <c r="AU7" s="108">
        <v>87</v>
      </c>
    </row>
    <row r="8" spans="2:47" ht="15" customHeight="1">
      <c r="B8" s="99"/>
      <c r="C8" s="100"/>
      <c r="D8" s="109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110" t="s">
        <v>94</v>
      </c>
      <c r="R8" s="110"/>
      <c r="S8" s="110"/>
      <c r="T8" s="110"/>
      <c r="U8" s="111"/>
      <c r="V8" s="112">
        <f>E89</f>
        <v>69.45</v>
      </c>
      <c r="W8" s="111"/>
      <c r="X8" s="110"/>
      <c r="Y8" s="110"/>
      <c r="Z8" s="110"/>
      <c r="AA8" s="107"/>
      <c r="AB8" s="95"/>
      <c r="AC8" s="95"/>
      <c r="AD8" s="95"/>
      <c r="AE8" s="95"/>
      <c r="AF8" s="95"/>
      <c r="AG8" s="95"/>
      <c r="AH8" s="95"/>
      <c r="AI8" s="95"/>
      <c r="AJ8" s="95"/>
      <c r="AK8" s="192" t="s">
        <v>3</v>
      </c>
      <c r="AL8" s="192"/>
      <c r="AM8" s="192"/>
      <c r="AN8" s="192"/>
      <c r="AO8" s="192"/>
      <c r="AP8" s="192"/>
      <c r="AQ8" s="192"/>
      <c r="AR8" s="192"/>
      <c r="AS8" s="192"/>
      <c r="AT8" s="192"/>
      <c r="AU8" s="108">
        <v>17</v>
      </c>
    </row>
    <row r="9" spans="2:47" ht="24.75" customHeight="1" thickBot="1">
      <c r="B9" s="99"/>
      <c r="C9" s="100"/>
      <c r="D9" s="109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110" t="s">
        <v>95</v>
      </c>
      <c r="R9" s="110"/>
      <c r="S9" s="110"/>
      <c r="T9" s="110"/>
      <c r="U9" s="193">
        <f>AA89</f>
        <v>724230.54865</v>
      </c>
      <c r="V9" s="193"/>
      <c r="W9" s="111"/>
      <c r="X9" s="110"/>
      <c r="Y9" s="110"/>
      <c r="Z9" s="110"/>
      <c r="AA9" s="107"/>
      <c r="AB9" s="95"/>
      <c r="AC9" s="95"/>
      <c r="AD9" s="95"/>
      <c r="AE9" s="95"/>
      <c r="AF9" s="95"/>
      <c r="AG9" s="95"/>
      <c r="AH9" s="95"/>
      <c r="AI9" s="95"/>
      <c r="AJ9" s="95"/>
      <c r="AK9" s="194" t="s">
        <v>4</v>
      </c>
      <c r="AL9" s="194"/>
      <c r="AM9" s="194"/>
      <c r="AN9" s="194"/>
      <c r="AO9" s="194"/>
      <c r="AP9" s="194"/>
      <c r="AQ9" s="194"/>
      <c r="AR9" s="194"/>
      <c r="AS9" s="194"/>
      <c r="AT9" s="194"/>
      <c r="AU9" s="113" t="s">
        <v>96</v>
      </c>
    </row>
    <row r="10" spans="2:47" ht="15" customHeight="1" thickBot="1">
      <c r="B10" s="99"/>
      <c r="C10" s="100"/>
      <c r="D10" s="109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114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</row>
    <row r="11" spans="2:47" s="116" customFormat="1" ht="21.75" customHeight="1" thickBot="1">
      <c r="B11" s="201" t="s">
        <v>5</v>
      </c>
      <c r="C11" s="202"/>
      <c r="D11" s="187" t="s">
        <v>6</v>
      </c>
      <c r="E11" s="187" t="s">
        <v>7</v>
      </c>
      <c r="F11" s="187" t="s">
        <v>8</v>
      </c>
      <c r="G11" s="187" t="s">
        <v>9</v>
      </c>
      <c r="H11" s="187"/>
      <c r="I11" s="187" t="s">
        <v>10</v>
      </c>
      <c r="J11" s="187" t="s">
        <v>11</v>
      </c>
      <c r="K11" s="187"/>
      <c r="L11" s="187" t="s">
        <v>12</v>
      </c>
      <c r="M11" s="187"/>
      <c r="N11" s="187"/>
      <c r="O11" s="187"/>
      <c r="P11" s="187"/>
      <c r="Q11" s="187"/>
      <c r="R11" s="187"/>
      <c r="S11" s="187"/>
      <c r="T11" s="187" t="s">
        <v>97</v>
      </c>
      <c r="U11" s="187"/>
      <c r="V11" s="187"/>
      <c r="W11" s="187"/>
      <c r="X11" s="187"/>
      <c r="Y11" s="187"/>
      <c r="Z11" s="187"/>
      <c r="AA11" s="195" t="s">
        <v>13</v>
      </c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</row>
    <row r="12" spans="2:47" s="116" customFormat="1" ht="33.75" customHeight="1" thickBot="1">
      <c r="B12" s="197" t="s">
        <v>14</v>
      </c>
      <c r="C12" s="198"/>
      <c r="D12" s="188"/>
      <c r="E12" s="188"/>
      <c r="F12" s="188"/>
      <c r="G12" s="188"/>
      <c r="H12" s="188"/>
      <c r="I12" s="188"/>
      <c r="J12" s="188"/>
      <c r="K12" s="188"/>
      <c r="L12" s="189" t="s">
        <v>15</v>
      </c>
      <c r="M12" s="189"/>
      <c r="N12" s="189" t="s">
        <v>16</v>
      </c>
      <c r="O12" s="189"/>
      <c r="P12" s="189" t="s">
        <v>17</v>
      </c>
      <c r="Q12" s="189"/>
      <c r="R12" s="189"/>
      <c r="S12" s="189"/>
      <c r="T12" s="189" t="s">
        <v>18</v>
      </c>
      <c r="U12" s="189"/>
      <c r="V12" s="189" t="s">
        <v>19</v>
      </c>
      <c r="W12" s="189"/>
      <c r="X12" s="212"/>
      <c r="Y12" s="213"/>
      <c r="Z12" s="189" t="s">
        <v>102</v>
      </c>
      <c r="AA12" s="196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</row>
    <row r="13" spans="2:47" s="116" customFormat="1" ht="36" customHeight="1">
      <c r="B13" s="199"/>
      <c r="C13" s="200"/>
      <c r="D13" s="189"/>
      <c r="E13" s="189"/>
      <c r="F13" s="189"/>
      <c r="G13" s="117" t="s">
        <v>20</v>
      </c>
      <c r="H13" s="117" t="s">
        <v>21</v>
      </c>
      <c r="I13" s="188"/>
      <c r="J13" s="117" t="s">
        <v>20</v>
      </c>
      <c r="K13" s="117" t="s">
        <v>21</v>
      </c>
      <c r="L13" s="117" t="s">
        <v>20</v>
      </c>
      <c r="M13" s="117" t="s">
        <v>21</v>
      </c>
      <c r="N13" s="117" t="s">
        <v>20</v>
      </c>
      <c r="O13" s="117" t="s">
        <v>21</v>
      </c>
      <c r="P13" s="117" t="s">
        <v>20</v>
      </c>
      <c r="Q13" s="117" t="s">
        <v>21</v>
      </c>
      <c r="R13" s="117" t="s">
        <v>20</v>
      </c>
      <c r="S13" s="117" t="s">
        <v>21</v>
      </c>
      <c r="T13" s="117" t="s">
        <v>20</v>
      </c>
      <c r="U13" s="117" t="s">
        <v>21</v>
      </c>
      <c r="V13" s="117" t="s">
        <v>20</v>
      </c>
      <c r="W13" s="117" t="s">
        <v>21</v>
      </c>
      <c r="X13" s="117" t="s">
        <v>20</v>
      </c>
      <c r="Y13" s="117" t="s">
        <v>21</v>
      </c>
      <c r="Z13" s="189"/>
      <c r="AA13" s="196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</row>
    <row r="14" spans="2:47" s="116" customFormat="1" ht="15" customHeight="1">
      <c r="B14" s="118">
        <v>1</v>
      </c>
      <c r="C14" s="117">
        <v>2</v>
      </c>
      <c r="D14" s="117">
        <v>3</v>
      </c>
      <c r="E14" s="119">
        <v>4</v>
      </c>
      <c r="F14" s="119">
        <v>5</v>
      </c>
      <c r="G14" s="119">
        <v>6</v>
      </c>
      <c r="H14" s="119"/>
      <c r="I14" s="119">
        <v>7</v>
      </c>
      <c r="J14" s="119">
        <v>8</v>
      </c>
      <c r="K14" s="119">
        <v>9</v>
      </c>
      <c r="L14" s="119">
        <v>10</v>
      </c>
      <c r="M14" s="119">
        <v>11</v>
      </c>
      <c r="N14" s="119">
        <v>12</v>
      </c>
      <c r="O14" s="119">
        <v>13</v>
      </c>
      <c r="P14" s="119">
        <v>14</v>
      </c>
      <c r="Q14" s="119">
        <v>15</v>
      </c>
      <c r="R14" s="119">
        <v>16</v>
      </c>
      <c r="S14" s="119">
        <v>17</v>
      </c>
      <c r="T14" s="119">
        <v>18</v>
      </c>
      <c r="U14" s="119">
        <v>19</v>
      </c>
      <c r="V14" s="119">
        <v>20</v>
      </c>
      <c r="W14" s="119">
        <v>21</v>
      </c>
      <c r="X14" s="119">
        <v>22</v>
      </c>
      <c r="Y14" s="119">
        <v>23</v>
      </c>
      <c r="Z14" s="119">
        <v>24</v>
      </c>
      <c r="AA14" s="120">
        <v>9</v>
      </c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</row>
    <row r="15" spans="2:47" s="116" customFormat="1" ht="39.75" customHeight="1">
      <c r="B15" s="203" t="s">
        <v>22</v>
      </c>
      <c r="C15" s="204" t="s">
        <v>23</v>
      </c>
      <c r="D15" s="121" t="s">
        <v>24</v>
      </c>
      <c r="E15" s="122">
        <v>1</v>
      </c>
      <c r="F15" s="122">
        <v>18757.65</v>
      </c>
      <c r="G15" s="122"/>
      <c r="H15" s="122">
        <f>F15*G15/100</f>
        <v>0</v>
      </c>
      <c r="I15" s="122">
        <f>F15</f>
        <v>18757.65</v>
      </c>
      <c r="J15" s="122"/>
      <c r="K15" s="122">
        <f>I15*J15/100</f>
        <v>0</v>
      </c>
      <c r="L15" s="122"/>
      <c r="M15" s="122">
        <f>I15*L15/100</f>
        <v>0</v>
      </c>
      <c r="N15" s="122"/>
      <c r="O15" s="122">
        <f>I15*N15/100</f>
        <v>0</v>
      </c>
      <c r="P15" s="122"/>
      <c r="Q15" s="122">
        <f>I15*P15/100</f>
        <v>0</v>
      </c>
      <c r="R15" s="122"/>
      <c r="S15" s="122"/>
      <c r="T15" s="123"/>
      <c r="U15" s="122">
        <f>I15*T15/100</f>
        <v>0</v>
      </c>
      <c r="V15" s="122"/>
      <c r="W15" s="122">
        <f>V15*I15/100</f>
        <v>0</v>
      </c>
      <c r="X15" s="122"/>
      <c r="Y15" s="122"/>
      <c r="Z15" s="122"/>
      <c r="AA15" s="124">
        <f>I15+K15+M15+O15+Q15+S15+U15+W15+Y15+Z15</f>
        <v>18757.65</v>
      </c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</row>
    <row r="16" spans="2:47" s="116" customFormat="1" ht="39.75" customHeight="1">
      <c r="B16" s="203"/>
      <c r="C16" s="205"/>
      <c r="D16" s="121" t="s">
        <v>25</v>
      </c>
      <c r="E16" s="122">
        <v>1</v>
      </c>
      <c r="F16" s="122">
        <f>I16</f>
        <v>16881.885000000002</v>
      </c>
      <c r="G16" s="122"/>
      <c r="H16" s="122">
        <f>F16*G16/100</f>
        <v>0</v>
      </c>
      <c r="I16" s="122">
        <f>I15*0.9</f>
        <v>16881.885000000002</v>
      </c>
      <c r="J16" s="122"/>
      <c r="K16" s="122">
        <f>I16*J16/100</f>
        <v>0</v>
      </c>
      <c r="L16" s="122"/>
      <c r="M16" s="122">
        <f>I16*L16/100</f>
        <v>0</v>
      </c>
      <c r="N16" s="122"/>
      <c r="O16" s="122">
        <f>I16*N16/100</f>
        <v>0</v>
      </c>
      <c r="P16" s="122"/>
      <c r="Q16" s="122">
        <f>I16*P16/100</f>
        <v>0</v>
      </c>
      <c r="R16" s="122"/>
      <c r="S16" s="122"/>
      <c r="T16" s="123">
        <v>20</v>
      </c>
      <c r="U16" s="122">
        <f>I16*T16/100</f>
        <v>3376.377000000001</v>
      </c>
      <c r="V16" s="122"/>
      <c r="W16" s="122">
        <f>V16*I16/100</f>
        <v>0</v>
      </c>
      <c r="X16" s="122"/>
      <c r="Y16" s="122"/>
      <c r="Z16" s="122"/>
      <c r="AA16" s="124">
        <f>I16+K16+M16+O16+Q16+S16+U16+W16+Y16+Z16</f>
        <v>20258.262000000002</v>
      </c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</row>
    <row r="17" spans="2:47" s="116" customFormat="1" ht="39" customHeight="1">
      <c r="B17" s="203"/>
      <c r="C17" s="205"/>
      <c r="D17" s="121" t="s">
        <v>26</v>
      </c>
      <c r="E17" s="122">
        <v>1</v>
      </c>
      <c r="F17" s="122">
        <f>I17</f>
        <v>16881.885000000002</v>
      </c>
      <c r="G17" s="122"/>
      <c r="H17" s="122">
        <f>F17*G17/100</f>
        <v>0</v>
      </c>
      <c r="I17" s="122">
        <f>I15*90%</f>
        <v>16881.885000000002</v>
      </c>
      <c r="J17" s="122"/>
      <c r="K17" s="122">
        <f>I17*J17/100</f>
        <v>0</v>
      </c>
      <c r="L17" s="122"/>
      <c r="M17" s="122">
        <f>I17*L17/100</f>
        <v>0</v>
      </c>
      <c r="N17" s="122"/>
      <c r="O17" s="122">
        <f>I17*N17/100</f>
        <v>0</v>
      </c>
      <c r="P17" s="122"/>
      <c r="Q17" s="122">
        <f>I17*P17/100</f>
        <v>0</v>
      </c>
      <c r="R17" s="122"/>
      <c r="S17" s="122"/>
      <c r="T17" s="123">
        <v>20</v>
      </c>
      <c r="U17" s="122">
        <f>I17*T17/100</f>
        <v>3376.377000000001</v>
      </c>
      <c r="V17" s="122"/>
      <c r="W17" s="122">
        <f>V17*I17/100</f>
        <v>0</v>
      </c>
      <c r="X17" s="122"/>
      <c r="Y17" s="122"/>
      <c r="Z17" s="122"/>
      <c r="AA17" s="124">
        <f>I17+K17+M17+O17+Q17+S17+U17+W17+Y17+Z17</f>
        <v>20258.262000000002</v>
      </c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</row>
    <row r="18" spans="2:47" s="116" customFormat="1" ht="39.75" customHeight="1">
      <c r="B18" s="203"/>
      <c r="C18" s="205"/>
      <c r="D18" s="121" t="s">
        <v>105</v>
      </c>
      <c r="E18" s="122">
        <v>1</v>
      </c>
      <c r="F18" s="122">
        <v>16881.89</v>
      </c>
      <c r="G18" s="122"/>
      <c r="H18" s="122">
        <f>F18*G18/100</f>
        <v>0</v>
      </c>
      <c r="I18" s="122">
        <f>F18</f>
        <v>16881.89</v>
      </c>
      <c r="J18" s="122"/>
      <c r="K18" s="122">
        <f>I18*J18/100</f>
        <v>0</v>
      </c>
      <c r="L18" s="122"/>
      <c r="M18" s="122">
        <f>I18*L18/100</f>
        <v>0</v>
      </c>
      <c r="N18" s="122"/>
      <c r="O18" s="122">
        <f>I18*N18/100</f>
        <v>0</v>
      </c>
      <c r="P18" s="122"/>
      <c r="Q18" s="122">
        <f>I18*P18/100</f>
        <v>0</v>
      </c>
      <c r="R18" s="122"/>
      <c r="S18" s="122"/>
      <c r="T18" s="123"/>
      <c r="U18" s="122">
        <f>I18*T18/100</f>
        <v>0</v>
      </c>
      <c r="V18" s="122"/>
      <c r="W18" s="122">
        <f>V18*I18/100</f>
        <v>0</v>
      </c>
      <c r="X18" s="122"/>
      <c r="Y18" s="122"/>
      <c r="Z18" s="122"/>
      <c r="AA18" s="124">
        <f>I18+K18+M18+O18+Q18+S18+U18+W18+Y18+Z18</f>
        <v>16881.89</v>
      </c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</row>
    <row r="19" spans="2:47" s="116" customFormat="1" ht="38.25" customHeight="1">
      <c r="B19" s="203"/>
      <c r="C19" s="205"/>
      <c r="D19" s="121" t="s">
        <v>30</v>
      </c>
      <c r="E19" s="122">
        <v>1</v>
      </c>
      <c r="F19" s="122">
        <f>I19</f>
        <v>16881.885000000002</v>
      </c>
      <c r="G19" s="122"/>
      <c r="H19" s="122">
        <f>F19*G19/100</f>
        <v>0</v>
      </c>
      <c r="I19" s="122">
        <f>I15*90%</f>
        <v>16881.885000000002</v>
      </c>
      <c r="J19" s="122"/>
      <c r="K19" s="122">
        <f>I19*J19/100</f>
        <v>0</v>
      </c>
      <c r="L19" s="122"/>
      <c r="M19" s="122">
        <f>I19*L19/100</f>
        <v>0</v>
      </c>
      <c r="N19" s="122"/>
      <c r="O19" s="122">
        <f>I19*N19/100</f>
        <v>0</v>
      </c>
      <c r="P19" s="122"/>
      <c r="Q19" s="122">
        <f>I19*P19/100</f>
        <v>0</v>
      </c>
      <c r="R19" s="122"/>
      <c r="S19" s="122"/>
      <c r="T19" s="123"/>
      <c r="U19" s="122">
        <f>I19*T19/100</f>
        <v>0</v>
      </c>
      <c r="V19" s="122"/>
      <c r="W19" s="122">
        <f>V19*I19/100</f>
        <v>0</v>
      </c>
      <c r="X19" s="122"/>
      <c r="Y19" s="122"/>
      <c r="Z19" s="122"/>
      <c r="AA19" s="124">
        <f>I19+K19+M19+O19+Q19+S19+U19+W19+Y19+Z19</f>
        <v>16881.885000000002</v>
      </c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</row>
    <row r="20" spans="2:47" s="116" customFormat="1" ht="37.5" customHeight="1">
      <c r="B20" s="203"/>
      <c r="C20" s="206"/>
      <c r="D20" s="126" t="s">
        <v>31</v>
      </c>
      <c r="E20" s="127">
        <f>SUM(E15:E19)</f>
        <v>5</v>
      </c>
      <c r="F20" s="127"/>
      <c r="G20" s="127"/>
      <c r="H20" s="127">
        <f>SUM(H15:H19)</f>
        <v>0</v>
      </c>
      <c r="I20" s="127">
        <f>SUM(I15:I19)</f>
        <v>86285.195</v>
      </c>
      <c r="J20" s="127"/>
      <c r="K20" s="127">
        <f>SUM(K15:K19)</f>
        <v>0</v>
      </c>
      <c r="L20" s="127"/>
      <c r="M20" s="127">
        <f>SUM(M15:M19)</f>
        <v>0</v>
      </c>
      <c r="N20" s="127"/>
      <c r="O20" s="127">
        <f>SUM(O15:O19)</f>
        <v>0</v>
      </c>
      <c r="P20" s="127"/>
      <c r="Q20" s="127">
        <f>SUM(Q15:Q19)</f>
        <v>0</v>
      </c>
      <c r="R20" s="127">
        <f>SUM(R15:R19)</f>
        <v>0</v>
      </c>
      <c r="S20" s="127">
        <f>SUM(S15:S19)</f>
        <v>0</v>
      </c>
      <c r="T20" s="128">
        <f>SUM(T15:T19)</f>
        <v>40</v>
      </c>
      <c r="U20" s="127">
        <f>SUM(U15:U19)</f>
        <v>6752.754000000002</v>
      </c>
      <c r="V20" s="127"/>
      <c r="W20" s="127">
        <f>SUM(W15:W19)</f>
        <v>0</v>
      </c>
      <c r="X20" s="127">
        <f>SUM(X15:X19)</f>
        <v>0</v>
      </c>
      <c r="Y20" s="127">
        <f>SUM(Y15:Y19)</f>
        <v>0</v>
      </c>
      <c r="Z20" s="127">
        <f>SUM(Z15:Z19)</f>
        <v>0</v>
      </c>
      <c r="AA20" s="129">
        <f>SUM(AA15:AA19)</f>
        <v>93037.94900000002</v>
      </c>
      <c r="AB20" s="130"/>
      <c r="AC20" s="130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</row>
    <row r="21" spans="2:47" s="116" customFormat="1" ht="38.25" customHeight="1">
      <c r="B21" s="203"/>
      <c r="C21" s="207"/>
      <c r="D21" s="121" t="s">
        <v>25</v>
      </c>
      <c r="E21" s="122">
        <v>1</v>
      </c>
      <c r="F21" s="122">
        <f>I21</f>
        <v>16881.885000000002</v>
      </c>
      <c r="G21" s="122"/>
      <c r="H21" s="122">
        <f>F21*G21/100</f>
        <v>0</v>
      </c>
      <c r="I21" s="122">
        <f>I15*90%</f>
        <v>16881.885000000002</v>
      </c>
      <c r="J21" s="122"/>
      <c r="K21" s="122">
        <f>I21*J21/100</f>
        <v>0</v>
      </c>
      <c r="L21" s="122"/>
      <c r="M21" s="122">
        <f>I21*L21/100</f>
        <v>0</v>
      </c>
      <c r="N21" s="122"/>
      <c r="O21" s="122">
        <f>I21*N21/100</f>
        <v>0</v>
      </c>
      <c r="P21" s="122"/>
      <c r="Q21" s="122">
        <f>I21*P21/100</f>
        <v>0</v>
      </c>
      <c r="R21" s="122"/>
      <c r="S21" s="122"/>
      <c r="T21" s="123"/>
      <c r="U21" s="122">
        <f>I21*T21/100</f>
        <v>0</v>
      </c>
      <c r="V21" s="122"/>
      <c r="W21" s="122">
        <f>V21*I21/100</f>
        <v>0</v>
      </c>
      <c r="X21" s="122"/>
      <c r="Y21" s="122"/>
      <c r="Z21" s="122"/>
      <c r="AA21" s="124">
        <f>I21+K21+M21+O21+Q21+S21+U21+W21+Y21+Z21</f>
        <v>16881.885000000002</v>
      </c>
      <c r="AB21" s="130"/>
      <c r="AC21" s="130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</row>
    <row r="22" spans="2:47" s="116" customFormat="1" ht="39.75" customHeight="1" hidden="1">
      <c r="B22" s="203"/>
      <c r="C22" s="207"/>
      <c r="D22" s="121"/>
      <c r="E22" s="122"/>
      <c r="F22" s="122"/>
      <c r="G22" s="122"/>
      <c r="H22" s="122">
        <f>F22*G22/100</f>
        <v>0</v>
      </c>
      <c r="I22" s="122">
        <f>(F22+H22)*E22</f>
        <v>0</v>
      </c>
      <c r="J22" s="122"/>
      <c r="K22" s="122">
        <f>I22*J22/100</f>
        <v>0</v>
      </c>
      <c r="L22" s="122"/>
      <c r="M22" s="122">
        <f>I22*L22/100</f>
        <v>0</v>
      </c>
      <c r="N22" s="122"/>
      <c r="O22" s="122">
        <f>I22*N22/100</f>
        <v>0</v>
      </c>
      <c r="P22" s="122"/>
      <c r="Q22" s="122">
        <f>I22*P22/100</f>
        <v>0</v>
      </c>
      <c r="R22" s="122"/>
      <c r="S22" s="122"/>
      <c r="T22" s="123"/>
      <c r="U22" s="122">
        <f>I22*T22/100</f>
        <v>0</v>
      </c>
      <c r="V22" s="122"/>
      <c r="W22" s="122">
        <f>V22*I22/100</f>
        <v>0</v>
      </c>
      <c r="X22" s="122"/>
      <c r="Y22" s="122"/>
      <c r="Z22" s="122"/>
      <c r="AA22" s="124">
        <f>I22+K22+M22+O22+Q22+S22+U22+W22+Y22+Z22</f>
        <v>0</v>
      </c>
      <c r="AB22" s="130"/>
      <c r="AC22" s="130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</row>
    <row r="23" spans="2:47" s="116" customFormat="1" ht="39.75" customHeight="1" hidden="1">
      <c r="B23" s="203"/>
      <c r="C23" s="207"/>
      <c r="D23" s="121"/>
      <c r="E23" s="122"/>
      <c r="F23" s="122"/>
      <c r="G23" s="122"/>
      <c r="H23" s="122">
        <f>F23*G23/100</f>
        <v>0</v>
      </c>
      <c r="I23" s="122">
        <f>(F23+H23)*E23</f>
        <v>0</v>
      </c>
      <c r="J23" s="122"/>
      <c r="K23" s="122">
        <f>I23*J23/100</f>
        <v>0</v>
      </c>
      <c r="L23" s="122"/>
      <c r="M23" s="122">
        <f>I23*L23/100</f>
        <v>0</v>
      </c>
      <c r="N23" s="122"/>
      <c r="O23" s="122">
        <f>I23*N23/100</f>
        <v>0</v>
      </c>
      <c r="P23" s="122"/>
      <c r="Q23" s="122">
        <f>I23*P23/100</f>
        <v>0</v>
      </c>
      <c r="R23" s="122"/>
      <c r="S23" s="122"/>
      <c r="T23" s="123"/>
      <c r="U23" s="122">
        <f>I23*T23/100</f>
        <v>0</v>
      </c>
      <c r="V23" s="122"/>
      <c r="W23" s="122">
        <f>V23*I23/100</f>
        <v>0</v>
      </c>
      <c r="X23" s="122"/>
      <c r="Y23" s="122"/>
      <c r="Z23" s="122"/>
      <c r="AA23" s="124">
        <f>I23+K23+M23+O23+Q23+S23+U23+W23+Y23+Z23</f>
        <v>0</v>
      </c>
      <c r="AB23" s="130"/>
      <c r="AC23" s="130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</row>
    <row r="24" spans="2:47" s="116" customFormat="1" ht="39.75" customHeight="1">
      <c r="B24" s="203"/>
      <c r="C24" s="207"/>
      <c r="D24" s="126" t="s">
        <v>34</v>
      </c>
      <c r="E24" s="127">
        <f>SUM(E21:E23)</f>
        <v>1</v>
      </c>
      <c r="F24" s="127"/>
      <c r="G24" s="127"/>
      <c r="H24" s="127">
        <f>SUM(H21:H23)</f>
        <v>0</v>
      </c>
      <c r="I24" s="127">
        <f>SUM(I21:I23)</f>
        <v>16881.885000000002</v>
      </c>
      <c r="J24" s="127"/>
      <c r="K24" s="127">
        <f>SUM(K21:K23)</f>
        <v>0</v>
      </c>
      <c r="L24" s="127"/>
      <c r="M24" s="127">
        <f>SUM(M21:M23)</f>
        <v>0</v>
      </c>
      <c r="N24" s="127"/>
      <c r="O24" s="127">
        <f>SUM(O21:O23)</f>
        <v>0</v>
      </c>
      <c r="P24" s="127"/>
      <c r="Q24" s="127">
        <f>SUM(Q21:Q23)</f>
        <v>0</v>
      </c>
      <c r="R24" s="127">
        <f>SUM(R21:R23)</f>
        <v>0</v>
      </c>
      <c r="S24" s="127">
        <f>SUM(S21:S23)</f>
        <v>0</v>
      </c>
      <c r="T24" s="128"/>
      <c r="U24" s="127">
        <f>SUM(U21:U23)</f>
        <v>0</v>
      </c>
      <c r="V24" s="127"/>
      <c r="W24" s="127">
        <f>SUM(W21:W23)</f>
        <v>0</v>
      </c>
      <c r="X24" s="127">
        <f>SUM(X21:X23)</f>
        <v>0</v>
      </c>
      <c r="Y24" s="127">
        <f>SUM(Y21:Y23)</f>
        <v>0</v>
      </c>
      <c r="Z24" s="127">
        <f>SUM(Z21:Z23)</f>
        <v>0</v>
      </c>
      <c r="AA24" s="129">
        <f>SUM(AA21:AA23)</f>
        <v>16881.885000000002</v>
      </c>
      <c r="AB24" s="130"/>
      <c r="AC24" s="130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</row>
    <row r="25" spans="2:47" s="116" customFormat="1" ht="39.75" customHeight="1">
      <c r="B25" s="131"/>
      <c r="C25" s="132"/>
      <c r="D25" s="133" t="s">
        <v>35</v>
      </c>
      <c r="E25" s="134">
        <f>E24+E20</f>
        <v>6</v>
      </c>
      <c r="F25" s="134"/>
      <c r="G25" s="134"/>
      <c r="H25" s="134">
        <f>H24+H20</f>
        <v>0</v>
      </c>
      <c r="I25" s="134">
        <f>I24+I20</f>
        <v>103167.08000000002</v>
      </c>
      <c r="J25" s="134"/>
      <c r="K25" s="134">
        <f>K24+K20</f>
        <v>0</v>
      </c>
      <c r="L25" s="134"/>
      <c r="M25" s="134">
        <f>M24+M20</f>
        <v>0</v>
      </c>
      <c r="N25" s="134"/>
      <c r="O25" s="134">
        <f>O24+O20</f>
        <v>0</v>
      </c>
      <c r="P25" s="134"/>
      <c r="Q25" s="134">
        <f>Q24+Q20</f>
        <v>0</v>
      </c>
      <c r="R25" s="134">
        <f>R24+R20</f>
        <v>0</v>
      </c>
      <c r="S25" s="134">
        <f>S24+S20</f>
        <v>0</v>
      </c>
      <c r="T25" s="135"/>
      <c r="U25" s="134">
        <f>U24+U20</f>
        <v>6752.754000000002</v>
      </c>
      <c r="V25" s="134"/>
      <c r="W25" s="134">
        <f>W24+W20</f>
        <v>0</v>
      </c>
      <c r="X25" s="134">
        <f>X24+X20</f>
        <v>0</v>
      </c>
      <c r="Y25" s="134">
        <f>Y24+Y20</f>
        <v>0</v>
      </c>
      <c r="Z25" s="134">
        <f>Z24+Z20</f>
        <v>0</v>
      </c>
      <c r="AA25" s="136">
        <f>AA24+AA20</f>
        <v>109919.83400000003</v>
      </c>
      <c r="AB25" s="130"/>
      <c r="AC25" s="130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</row>
    <row r="26" spans="2:47" s="116" customFormat="1" ht="39.75" customHeight="1">
      <c r="B26" s="203" t="s">
        <v>36</v>
      </c>
      <c r="C26" s="207" t="s">
        <v>23</v>
      </c>
      <c r="D26" s="121" t="s">
        <v>37</v>
      </c>
      <c r="E26" s="122">
        <v>1</v>
      </c>
      <c r="F26" s="122">
        <v>7324</v>
      </c>
      <c r="G26" s="122">
        <v>25</v>
      </c>
      <c r="H26" s="122">
        <f>F26*G26/100</f>
        <v>1831</v>
      </c>
      <c r="I26" s="122">
        <f>(F26+H26)*E26</f>
        <v>9155</v>
      </c>
      <c r="J26" s="122"/>
      <c r="K26" s="122">
        <f>I26*J26/100</f>
        <v>0</v>
      </c>
      <c r="L26" s="122"/>
      <c r="M26" s="122">
        <f>I26*L26/100</f>
        <v>0</v>
      </c>
      <c r="N26" s="122"/>
      <c r="O26" s="122">
        <f>I26*N26/100</f>
        <v>0</v>
      </c>
      <c r="P26" s="122"/>
      <c r="Q26" s="122">
        <f>I26*P26/100</f>
        <v>0</v>
      </c>
      <c r="R26" s="122"/>
      <c r="S26" s="122"/>
      <c r="T26" s="123"/>
      <c r="U26" s="122">
        <f>I26*T26/100</f>
        <v>0</v>
      </c>
      <c r="V26" s="122"/>
      <c r="W26" s="122">
        <f>V26*I26/100</f>
        <v>0</v>
      </c>
      <c r="X26" s="122"/>
      <c r="Y26" s="122"/>
      <c r="Z26" s="122">
        <v>334</v>
      </c>
      <c r="AA26" s="124">
        <f>I26+K26+M26+O26+Q26+S26+U26+W26+Y26+Z26</f>
        <v>9489</v>
      </c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</row>
    <row r="27" spans="2:47" s="116" customFormat="1" ht="39.75" customHeight="1">
      <c r="B27" s="203"/>
      <c r="C27" s="207"/>
      <c r="D27" s="121" t="s">
        <v>38</v>
      </c>
      <c r="E27" s="122">
        <v>1</v>
      </c>
      <c r="F27" s="122">
        <v>5976</v>
      </c>
      <c r="G27" s="122">
        <v>25</v>
      </c>
      <c r="H27" s="122">
        <f>F27*G27/100</f>
        <v>1494</v>
      </c>
      <c r="I27" s="122">
        <f>(F27+H27)*E27</f>
        <v>7470</v>
      </c>
      <c r="J27" s="122"/>
      <c r="K27" s="122">
        <f>I27*J27/100</f>
        <v>0</v>
      </c>
      <c r="L27" s="122"/>
      <c r="M27" s="122">
        <f>I27*L27/100</f>
        <v>0</v>
      </c>
      <c r="N27" s="122"/>
      <c r="O27" s="122">
        <f>I27*N27/100</f>
        <v>0</v>
      </c>
      <c r="P27" s="122"/>
      <c r="Q27" s="122">
        <f>I27*P27/100</f>
        <v>0</v>
      </c>
      <c r="R27" s="122"/>
      <c r="S27" s="122"/>
      <c r="T27" s="123"/>
      <c r="U27" s="122">
        <f>I27*T27/100</f>
        <v>0</v>
      </c>
      <c r="V27" s="122"/>
      <c r="W27" s="122">
        <f>V27*I27/100</f>
        <v>0</v>
      </c>
      <c r="X27" s="122"/>
      <c r="Y27" s="122"/>
      <c r="Z27" s="122">
        <v>2019</v>
      </c>
      <c r="AA27" s="124">
        <f>I27+K27+M27+O27+Q27+S27+U27+W27+Y27+Z27</f>
        <v>9489</v>
      </c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</row>
    <row r="28" spans="2:47" s="116" customFormat="1" ht="39.75" customHeight="1">
      <c r="B28" s="203"/>
      <c r="C28" s="207"/>
      <c r="D28" s="121" t="s">
        <v>40</v>
      </c>
      <c r="E28" s="122">
        <v>1.5</v>
      </c>
      <c r="F28" s="122">
        <v>7475.11</v>
      </c>
      <c r="G28" s="122">
        <v>25</v>
      </c>
      <c r="H28" s="122">
        <f>F28*G28/100</f>
        <v>1868.7775</v>
      </c>
      <c r="I28" s="122">
        <f>(F28+H28)*E28</f>
        <v>14015.83125</v>
      </c>
      <c r="J28" s="122"/>
      <c r="K28" s="122">
        <f>I28*J28/100</f>
        <v>0</v>
      </c>
      <c r="L28" s="122"/>
      <c r="M28" s="122">
        <f>I28*L28/100</f>
        <v>0</v>
      </c>
      <c r="N28" s="122"/>
      <c r="O28" s="122">
        <f>I28*N28/100</f>
        <v>0</v>
      </c>
      <c r="P28" s="122"/>
      <c r="Q28" s="122">
        <f>I28*P28/100</f>
        <v>0</v>
      </c>
      <c r="R28" s="122"/>
      <c r="S28" s="122"/>
      <c r="T28" s="123"/>
      <c r="U28" s="122">
        <f>I28*T28/100</f>
        <v>0</v>
      </c>
      <c r="V28" s="122"/>
      <c r="W28" s="122">
        <f>V28*I28/100</f>
        <v>0</v>
      </c>
      <c r="X28" s="122"/>
      <c r="Y28" s="122"/>
      <c r="Z28" s="122">
        <v>217.68</v>
      </c>
      <c r="AA28" s="124">
        <f>I28+K28+M28+O28+Q28+S28+U28+W28+Y28+Z28</f>
        <v>14233.51125</v>
      </c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</row>
    <row r="29" spans="2:47" s="116" customFormat="1" ht="39.75" customHeight="1">
      <c r="B29" s="203"/>
      <c r="C29" s="207"/>
      <c r="D29" s="121" t="s">
        <v>42</v>
      </c>
      <c r="E29" s="122">
        <v>1</v>
      </c>
      <c r="F29" s="122">
        <v>6057</v>
      </c>
      <c r="G29" s="122">
        <v>25</v>
      </c>
      <c r="H29" s="122">
        <f>F29*G29/100</f>
        <v>1514.25</v>
      </c>
      <c r="I29" s="122">
        <f>(F29+H29)*E29</f>
        <v>7571.25</v>
      </c>
      <c r="J29" s="122"/>
      <c r="K29" s="122">
        <f>I29*J29/100</f>
        <v>0</v>
      </c>
      <c r="L29" s="122"/>
      <c r="M29" s="122">
        <f>I29*L29/100</f>
        <v>0</v>
      </c>
      <c r="N29" s="122"/>
      <c r="O29" s="122">
        <f>I29*N29/100</f>
        <v>0</v>
      </c>
      <c r="P29" s="122"/>
      <c r="Q29" s="122">
        <f>I29*P29/100</f>
        <v>0</v>
      </c>
      <c r="R29" s="122"/>
      <c r="S29" s="122"/>
      <c r="T29" s="123"/>
      <c r="U29" s="122">
        <f>I29*T29/100</f>
        <v>0</v>
      </c>
      <c r="V29" s="122"/>
      <c r="W29" s="122">
        <f>V29*I29/100</f>
        <v>0</v>
      </c>
      <c r="X29" s="122"/>
      <c r="Y29" s="122"/>
      <c r="Z29" s="122">
        <v>1917.75</v>
      </c>
      <c r="AA29" s="124">
        <f>I29+K29+M29+O29+Q29+S29+U29+W29+Y29+Z29</f>
        <v>9489</v>
      </c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</row>
    <row r="30" spans="2:47" s="116" customFormat="1" ht="39.75" customHeight="1">
      <c r="B30" s="203"/>
      <c r="C30" s="207"/>
      <c r="D30" s="121" t="s">
        <v>43</v>
      </c>
      <c r="E30" s="122">
        <v>1</v>
      </c>
      <c r="F30" s="122">
        <v>7882</v>
      </c>
      <c r="G30" s="122">
        <v>25</v>
      </c>
      <c r="H30" s="122">
        <f>F30*G30/100</f>
        <v>1970.5</v>
      </c>
      <c r="I30" s="122">
        <f>(F30+H30)*E30</f>
        <v>9852.5</v>
      </c>
      <c r="J30" s="122">
        <v>20</v>
      </c>
      <c r="K30" s="122">
        <f>I30*J30/100</f>
        <v>1970.5</v>
      </c>
      <c r="L30" s="122"/>
      <c r="M30" s="122">
        <f>I30*L30/100</f>
        <v>0</v>
      </c>
      <c r="N30" s="122"/>
      <c r="O30" s="122">
        <f>I30*N30/100</f>
        <v>0</v>
      </c>
      <c r="P30" s="122"/>
      <c r="Q30" s="122">
        <f>I30*P30/100</f>
        <v>0</v>
      </c>
      <c r="R30" s="122"/>
      <c r="S30" s="122"/>
      <c r="T30" s="123"/>
      <c r="U30" s="122">
        <f>I30*T30/100</f>
        <v>0</v>
      </c>
      <c r="V30" s="122"/>
      <c r="W30" s="122">
        <f>V30*I30/100</f>
        <v>0</v>
      </c>
      <c r="X30" s="122"/>
      <c r="Y30" s="122"/>
      <c r="Z30" s="122"/>
      <c r="AA30" s="124">
        <f>I30+K30+M30+O30+Q30+S30+U30+W30+Y30+Z30</f>
        <v>11823</v>
      </c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</row>
    <row r="31" spans="2:47" s="116" customFormat="1" ht="39.75" customHeight="1">
      <c r="B31" s="203"/>
      <c r="C31" s="207"/>
      <c r="D31" s="126" t="s">
        <v>31</v>
      </c>
      <c r="E31" s="127">
        <f>SUM(E26:E30)</f>
        <v>5.5</v>
      </c>
      <c r="F31" s="127"/>
      <c r="G31" s="127"/>
      <c r="H31" s="127">
        <f>SUM(H26:H30)</f>
        <v>8678.5275</v>
      </c>
      <c r="I31" s="127">
        <f>SUM(I26:I30)</f>
        <v>48064.58125</v>
      </c>
      <c r="J31" s="127"/>
      <c r="K31" s="127">
        <f aca="true" t="shared" si="0" ref="K31:AA31">SUM(K26:K30)</f>
        <v>1970.5</v>
      </c>
      <c r="L31" s="127">
        <f t="shared" si="0"/>
        <v>0</v>
      </c>
      <c r="M31" s="127">
        <f t="shared" si="0"/>
        <v>0</v>
      </c>
      <c r="N31" s="127">
        <f t="shared" si="0"/>
        <v>0</v>
      </c>
      <c r="O31" s="127">
        <f t="shared" si="0"/>
        <v>0</v>
      </c>
      <c r="P31" s="127">
        <f t="shared" si="0"/>
        <v>0</v>
      </c>
      <c r="Q31" s="127">
        <f t="shared" si="0"/>
        <v>0</v>
      </c>
      <c r="R31" s="127">
        <f t="shared" si="0"/>
        <v>0</v>
      </c>
      <c r="S31" s="127">
        <f t="shared" si="0"/>
        <v>0</v>
      </c>
      <c r="T31" s="128">
        <f t="shared" si="0"/>
        <v>0</v>
      </c>
      <c r="U31" s="127">
        <f t="shared" si="0"/>
        <v>0</v>
      </c>
      <c r="V31" s="127">
        <f t="shared" si="0"/>
        <v>0</v>
      </c>
      <c r="W31" s="127">
        <f t="shared" si="0"/>
        <v>0</v>
      </c>
      <c r="X31" s="127">
        <f t="shared" si="0"/>
        <v>0</v>
      </c>
      <c r="Y31" s="127">
        <f t="shared" si="0"/>
        <v>0</v>
      </c>
      <c r="Z31" s="127">
        <f t="shared" si="0"/>
        <v>4488.43</v>
      </c>
      <c r="AA31" s="129">
        <f t="shared" si="0"/>
        <v>54523.511249999996</v>
      </c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</row>
    <row r="32" spans="2:47" s="116" customFormat="1" ht="39.75" customHeight="1">
      <c r="B32" s="203"/>
      <c r="C32" s="208" t="s">
        <v>32</v>
      </c>
      <c r="D32" s="121" t="s">
        <v>111</v>
      </c>
      <c r="E32" s="122">
        <v>1</v>
      </c>
      <c r="F32" s="122">
        <v>6089</v>
      </c>
      <c r="G32" s="122">
        <v>25</v>
      </c>
      <c r="H32" s="122">
        <f aca="true" t="shared" si="1" ref="H32:H37">F32*G32/100</f>
        <v>1522.25</v>
      </c>
      <c r="I32" s="122">
        <f aca="true" t="shared" si="2" ref="I32:I37">(F32+H32)*E32</f>
        <v>7611.25</v>
      </c>
      <c r="J32" s="122"/>
      <c r="K32" s="122">
        <f aca="true" t="shared" si="3" ref="K32:K37">I32*J32/100</f>
        <v>0</v>
      </c>
      <c r="L32" s="122"/>
      <c r="M32" s="122">
        <f aca="true" t="shared" si="4" ref="M32:M37">I32*L32/100</f>
        <v>0</v>
      </c>
      <c r="N32" s="122"/>
      <c r="O32" s="122">
        <f aca="true" t="shared" si="5" ref="O32:O37">I32*N32/100</f>
        <v>0</v>
      </c>
      <c r="P32" s="122"/>
      <c r="Q32" s="122"/>
      <c r="R32" s="122"/>
      <c r="S32" s="122"/>
      <c r="T32" s="123"/>
      <c r="U32" s="122">
        <f aca="true" t="shared" si="6" ref="U32:U37">I32*T32/100</f>
        <v>0</v>
      </c>
      <c r="V32" s="122"/>
      <c r="W32" s="122">
        <f aca="true" t="shared" si="7" ref="W32:W37">V32*I32/100</f>
        <v>0</v>
      </c>
      <c r="X32" s="122"/>
      <c r="Y32" s="122"/>
      <c r="Z32" s="122">
        <v>1877.75</v>
      </c>
      <c r="AA32" s="124">
        <f>I32+K32+M32+O32+U32+W32+Z32</f>
        <v>9489</v>
      </c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</row>
    <row r="33" spans="2:47" s="116" customFormat="1" ht="44.25" customHeight="1">
      <c r="B33" s="203"/>
      <c r="C33" s="209"/>
      <c r="D33" s="121" t="s">
        <v>41</v>
      </c>
      <c r="E33" s="122">
        <v>10</v>
      </c>
      <c r="F33" s="122">
        <v>6057</v>
      </c>
      <c r="G33" s="122">
        <v>25</v>
      </c>
      <c r="H33" s="122">
        <f t="shared" si="1"/>
        <v>1514.25</v>
      </c>
      <c r="I33" s="122">
        <f t="shared" si="2"/>
        <v>75712.5</v>
      </c>
      <c r="J33" s="122"/>
      <c r="K33" s="122">
        <f t="shared" si="3"/>
        <v>0</v>
      </c>
      <c r="L33" s="122"/>
      <c r="M33" s="122">
        <f t="shared" si="4"/>
        <v>0</v>
      </c>
      <c r="N33" s="122"/>
      <c r="O33" s="122">
        <f t="shared" si="5"/>
        <v>0</v>
      </c>
      <c r="P33" s="122"/>
      <c r="Q33" s="122">
        <f>I33*P33/100</f>
        <v>0</v>
      </c>
      <c r="R33" s="122"/>
      <c r="S33" s="122"/>
      <c r="T33" s="123"/>
      <c r="U33" s="122">
        <f t="shared" si="6"/>
        <v>0</v>
      </c>
      <c r="V33" s="122"/>
      <c r="W33" s="122">
        <f t="shared" si="7"/>
        <v>0</v>
      </c>
      <c r="X33" s="122"/>
      <c r="Y33" s="122"/>
      <c r="Z33" s="122">
        <v>19177.5</v>
      </c>
      <c r="AA33" s="124">
        <f>I33+K33+M33+O33+Q33+S33+U33+W33+Y33+Z33</f>
        <v>94890</v>
      </c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</row>
    <row r="34" spans="2:47" s="116" customFormat="1" ht="39.75" customHeight="1">
      <c r="B34" s="203"/>
      <c r="C34" s="209"/>
      <c r="D34" s="121" t="s">
        <v>45</v>
      </c>
      <c r="E34" s="122">
        <v>1.25</v>
      </c>
      <c r="F34" s="122">
        <v>5976</v>
      </c>
      <c r="G34" s="122">
        <v>25</v>
      </c>
      <c r="H34" s="122">
        <f t="shared" si="1"/>
        <v>1494</v>
      </c>
      <c r="I34" s="122">
        <f t="shared" si="2"/>
        <v>9337.5</v>
      </c>
      <c r="J34" s="122"/>
      <c r="K34" s="122">
        <f t="shared" si="3"/>
        <v>0</v>
      </c>
      <c r="L34" s="122"/>
      <c r="M34" s="122">
        <f t="shared" si="4"/>
        <v>0</v>
      </c>
      <c r="N34" s="122"/>
      <c r="O34" s="122">
        <f t="shared" si="5"/>
        <v>0</v>
      </c>
      <c r="P34" s="122"/>
      <c r="Q34" s="122">
        <f>I34*P34/100</f>
        <v>0</v>
      </c>
      <c r="R34" s="122"/>
      <c r="S34" s="122"/>
      <c r="T34" s="123"/>
      <c r="U34" s="122">
        <f t="shared" si="6"/>
        <v>0</v>
      </c>
      <c r="V34" s="122"/>
      <c r="W34" s="122">
        <f t="shared" si="7"/>
        <v>0</v>
      </c>
      <c r="X34" s="122"/>
      <c r="Y34" s="122"/>
      <c r="Z34" s="122">
        <v>151.5</v>
      </c>
      <c r="AA34" s="124">
        <f>I34+K34+M34+O34+Q34+S34+U34+W34+Y34+Z34</f>
        <v>9489</v>
      </c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</row>
    <row r="35" spans="2:47" s="116" customFormat="1" ht="38.25" customHeight="1">
      <c r="B35" s="203"/>
      <c r="C35" s="209"/>
      <c r="D35" s="121" t="s">
        <v>43</v>
      </c>
      <c r="E35" s="122">
        <v>1</v>
      </c>
      <c r="F35" s="122">
        <v>7882</v>
      </c>
      <c r="G35" s="122">
        <v>25</v>
      </c>
      <c r="H35" s="122">
        <f t="shared" si="1"/>
        <v>1970.5</v>
      </c>
      <c r="I35" s="122">
        <f t="shared" si="2"/>
        <v>9852.5</v>
      </c>
      <c r="J35" s="122">
        <v>20</v>
      </c>
      <c r="K35" s="122">
        <f t="shared" si="3"/>
        <v>1970.5</v>
      </c>
      <c r="L35" s="122"/>
      <c r="M35" s="122">
        <f t="shared" si="4"/>
        <v>0</v>
      </c>
      <c r="N35" s="122"/>
      <c r="O35" s="122">
        <f t="shared" si="5"/>
        <v>0</v>
      </c>
      <c r="P35" s="122"/>
      <c r="Q35" s="122">
        <f>I35*P35/100</f>
        <v>0</v>
      </c>
      <c r="R35" s="122"/>
      <c r="S35" s="122"/>
      <c r="T35" s="123"/>
      <c r="U35" s="122">
        <f t="shared" si="6"/>
        <v>0</v>
      </c>
      <c r="V35" s="122"/>
      <c r="W35" s="122">
        <f t="shared" si="7"/>
        <v>0</v>
      </c>
      <c r="X35" s="122"/>
      <c r="Y35" s="122"/>
      <c r="Z35" s="122"/>
      <c r="AA35" s="124">
        <f>I35+K35+M35+O35+Q35+S35+U35+W35+Y35+Z35</f>
        <v>11823</v>
      </c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</row>
    <row r="36" spans="2:47" s="116" customFormat="1" ht="39.75" customHeight="1">
      <c r="B36" s="203"/>
      <c r="C36" s="209"/>
      <c r="D36" s="121" t="s">
        <v>46</v>
      </c>
      <c r="E36" s="122">
        <v>1</v>
      </c>
      <c r="F36" s="122">
        <v>6089</v>
      </c>
      <c r="G36" s="122">
        <v>25</v>
      </c>
      <c r="H36" s="122">
        <f t="shared" si="1"/>
        <v>1522.25</v>
      </c>
      <c r="I36" s="122">
        <f t="shared" si="2"/>
        <v>7611.25</v>
      </c>
      <c r="J36" s="122"/>
      <c r="K36" s="122">
        <f t="shared" si="3"/>
        <v>0</v>
      </c>
      <c r="L36" s="122"/>
      <c r="M36" s="122">
        <f t="shared" si="4"/>
        <v>0</v>
      </c>
      <c r="N36" s="122"/>
      <c r="O36" s="122">
        <f t="shared" si="5"/>
        <v>0</v>
      </c>
      <c r="P36" s="122"/>
      <c r="Q36" s="122">
        <f>I36*P36/100</f>
        <v>0</v>
      </c>
      <c r="R36" s="122"/>
      <c r="S36" s="122"/>
      <c r="T36" s="123"/>
      <c r="U36" s="122">
        <f t="shared" si="6"/>
        <v>0</v>
      </c>
      <c r="V36" s="122"/>
      <c r="W36" s="122">
        <f t="shared" si="7"/>
        <v>0</v>
      </c>
      <c r="X36" s="122"/>
      <c r="Y36" s="122"/>
      <c r="Z36" s="122">
        <v>1877.75</v>
      </c>
      <c r="AA36" s="124">
        <f>I36+K36+M36+O36+Q36+S36+U36+W36+Y36+Z36</f>
        <v>9489</v>
      </c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</row>
    <row r="37" spans="2:47" s="116" customFormat="1" ht="39.75" customHeight="1">
      <c r="B37" s="203"/>
      <c r="C37" s="209"/>
      <c r="D37" s="121" t="s">
        <v>47</v>
      </c>
      <c r="E37" s="122">
        <v>1</v>
      </c>
      <c r="F37" s="122">
        <v>6057</v>
      </c>
      <c r="G37" s="122">
        <v>25</v>
      </c>
      <c r="H37" s="122">
        <f t="shared" si="1"/>
        <v>1514.25</v>
      </c>
      <c r="I37" s="122">
        <f t="shared" si="2"/>
        <v>7571.25</v>
      </c>
      <c r="J37" s="122"/>
      <c r="K37" s="122">
        <f t="shared" si="3"/>
        <v>0</v>
      </c>
      <c r="L37" s="122"/>
      <c r="M37" s="122">
        <f t="shared" si="4"/>
        <v>0</v>
      </c>
      <c r="N37" s="122"/>
      <c r="O37" s="122">
        <f t="shared" si="5"/>
        <v>0</v>
      </c>
      <c r="P37" s="122"/>
      <c r="Q37" s="122">
        <f>I37*P37/100</f>
        <v>0</v>
      </c>
      <c r="R37" s="122"/>
      <c r="S37" s="122"/>
      <c r="T37" s="123"/>
      <c r="U37" s="122">
        <f t="shared" si="6"/>
        <v>0</v>
      </c>
      <c r="V37" s="122"/>
      <c r="W37" s="122">
        <f t="shared" si="7"/>
        <v>0</v>
      </c>
      <c r="X37" s="122"/>
      <c r="Y37" s="122"/>
      <c r="Z37" s="122">
        <v>1917.75</v>
      </c>
      <c r="AA37" s="124">
        <f>I37+K37+M37+O37+Q37+S37+U37+W37+Y37+Z37</f>
        <v>9489</v>
      </c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</row>
    <row r="38" spans="2:47" s="116" customFormat="1" ht="39.75" customHeight="1">
      <c r="B38" s="203"/>
      <c r="C38" s="210"/>
      <c r="D38" s="126" t="s">
        <v>34</v>
      </c>
      <c r="E38" s="127">
        <f>SUM(E32:E37)</f>
        <v>15.25</v>
      </c>
      <c r="F38" s="127"/>
      <c r="G38" s="127"/>
      <c r="H38" s="127">
        <f aca="true" t="shared" si="8" ref="H38:AA38">SUM(H32:H37)</f>
        <v>9537.5</v>
      </c>
      <c r="I38" s="127">
        <f t="shared" si="8"/>
        <v>117696.25</v>
      </c>
      <c r="J38" s="127">
        <f t="shared" si="8"/>
        <v>20</v>
      </c>
      <c r="K38" s="127">
        <f t="shared" si="8"/>
        <v>1970.5</v>
      </c>
      <c r="L38" s="127">
        <f t="shared" si="8"/>
        <v>0</v>
      </c>
      <c r="M38" s="127">
        <f t="shared" si="8"/>
        <v>0</v>
      </c>
      <c r="N38" s="127">
        <f t="shared" si="8"/>
        <v>0</v>
      </c>
      <c r="O38" s="127">
        <f t="shared" si="8"/>
        <v>0</v>
      </c>
      <c r="P38" s="127">
        <f t="shared" si="8"/>
        <v>0</v>
      </c>
      <c r="Q38" s="127">
        <f t="shared" si="8"/>
        <v>0</v>
      </c>
      <c r="R38" s="127">
        <f t="shared" si="8"/>
        <v>0</v>
      </c>
      <c r="S38" s="127">
        <f t="shared" si="8"/>
        <v>0</v>
      </c>
      <c r="T38" s="127"/>
      <c r="U38" s="127">
        <f t="shared" si="8"/>
        <v>0</v>
      </c>
      <c r="V38" s="127">
        <f t="shared" si="8"/>
        <v>0</v>
      </c>
      <c r="W38" s="127">
        <f t="shared" si="8"/>
        <v>0</v>
      </c>
      <c r="X38" s="127">
        <f t="shared" si="8"/>
        <v>0</v>
      </c>
      <c r="Y38" s="127">
        <f t="shared" si="8"/>
        <v>0</v>
      </c>
      <c r="Z38" s="127">
        <f t="shared" si="8"/>
        <v>25002.25</v>
      </c>
      <c r="AA38" s="127">
        <f t="shared" si="8"/>
        <v>144669</v>
      </c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</row>
    <row r="39" spans="2:47" s="116" customFormat="1" ht="39.75" customHeight="1">
      <c r="B39" s="140"/>
      <c r="C39" s="132"/>
      <c r="D39" s="133" t="s">
        <v>48</v>
      </c>
      <c r="E39" s="134">
        <f>E38+E31</f>
        <v>20.75</v>
      </c>
      <c r="F39" s="134"/>
      <c r="G39" s="134"/>
      <c r="H39" s="134">
        <f>H38+H31</f>
        <v>18216.0275</v>
      </c>
      <c r="I39" s="141">
        <f>I38+I31</f>
        <v>165760.83125</v>
      </c>
      <c r="J39" s="141"/>
      <c r="K39" s="141">
        <f>K38+K31</f>
        <v>3941</v>
      </c>
      <c r="L39" s="141"/>
      <c r="M39" s="141">
        <f>M38+M31</f>
        <v>0</v>
      </c>
      <c r="N39" s="141"/>
      <c r="O39" s="141">
        <f>O38+O31</f>
        <v>0</v>
      </c>
      <c r="P39" s="141"/>
      <c r="Q39" s="141">
        <f>Q38+Q31</f>
        <v>0</v>
      </c>
      <c r="R39" s="141">
        <f>R38+R31</f>
        <v>0</v>
      </c>
      <c r="S39" s="141">
        <f>S38+S31</f>
        <v>0</v>
      </c>
      <c r="T39" s="142"/>
      <c r="U39" s="141">
        <f>U38+U31</f>
        <v>0</v>
      </c>
      <c r="V39" s="141"/>
      <c r="W39" s="141">
        <f>W38+W31</f>
        <v>0</v>
      </c>
      <c r="X39" s="134">
        <f>X38+X31</f>
        <v>0</v>
      </c>
      <c r="Y39" s="134">
        <f>Y38+Y31</f>
        <v>0</v>
      </c>
      <c r="Z39" s="134">
        <f>Z38+Z31</f>
        <v>29490.68</v>
      </c>
      <c r="AA39" s="136">
        <f>AA38+AA31</f>
        <v>199192.51124999998</v>
      </c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</row>
    <row r="40" spans="2:47" s="116" customFormat="1" ht="41.25" customHeight="1">
      <c r="B40" s="214" t="s">
        <v>104</v>
      </c>
      <c r="C40" s="207" t="s">
        <v>23</v>
      </c>
      <c r="D40" s="121" t="s">
        <v>49</v>
      </c>
      <c r="E40" s="122">
        <v>1</v>
      </c>
      <c r="F40" s="122">
        <v>6196</v>
      </c>
      <c r="G40" s="122">
        <v>25</v>
      </c>
      <c r="H40" s="122">
        <f>F40*G40/100</f>
        <v>1549</v>
      </c>
      <c r="I40" s="137">
        <f>(F40+H40)*E40</f>
        <v>7745</v>
      </c>
      <c r="J40" s="137">
        <v>50</v>
      </c>
      <c r="K40" s="137">
        <f>I40*J40/100</f>
        <v>3872.5</v>
      </c>
      <c r="L40" s="137"/>
      <c r="M40" s="137">
        <f>I40*L40/100</f>
        <v>0</v>
      </c>
      <c r="N40" s="137"/>
      <c r="O40" s="137">
        <f>I40*N40/100</f>
        <v>0</v>
      </c>
      <c r="P40" s="137"/>
      <c r="Q40" s="137">
        <f>I40*P40/100</f>
        <v>0</v>
      </c>
      <c r="R40" s="137"/>
      <c r="S40" s="137"/>
      <c r="T40" s="138"/>
      <c r="U40" s="137">
        <f>I40*T40/100</f>
        <v>0</v>
      </c>
      <c r="V40" s="137"/>
      <c r="W40" s="137">
        <f>V40*I40/100</f>
        <v>0</v>
      </c>
      <c r="X40" s="122"/>
      <c r="Y40" s="122"/>
      <c r="Z40" s="122"/>
      <c r="AA40" s="124">
        <f>I40+K40+M40+O40+Q40+S40+U40+W40+Y40+Z40</f>
        <v>11617.5</v>
      </c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</row>
    <row r="41" spans="2:47" s="116" customFormat="1" ht="39.75" customHeight="1">
      <c r="B41" s="215"/>
      <c r="C41" s="207"/>
      <c r="D41" s="121" t="s">
        <v>51</v>
      </c>
      <c r="E41" s="122">
        <v>1</v>
      </c>
      <c r="F41" s="122">
        <v>4258</v>
      </c>
      <c r="G41" s="122">
        <v>25</v>
      </c>
      <c r="H41" s="122">
        <f>F41*G41/100</f>
        <v>1064.5</v>
      </c>
      <c r="I41" s="137">
        <f>(F41+H41)*E41</f>
        <v>5322.5</v>
      </c>
      <c r="J41" s="137">
        <v>37</v>
      </c>
      <c r="K41" s="137">
        <f>I41*J41/100</f>
        <v>1969.325</v>
      </c>
      <c r="L41" s="137"/>
      <c r="M41" s="137">
        <f>I41*L41/100</f>
        <v>0</v>
      </c>
      <c r="N41" s="137"/>
      <c r="O41" s="137">
        <f>I41*N41/100</f>
        <v>0</v>
      </c>
      <c r="P41" s="137"/>
      <c r="Q41" s="137">
        <f>I41*P41/100</f>
        <v>0</v>
      </c>
      <c r="R41" s="137"/>
      <c r="S41" s="137"/>
      <c r="T41" s="138"/>
      <c r="U41" s="137">
        <f>I41*T41/100</f>
        <v>0</v>
      </c>
      <c r="V41" s="143">
        <v>25</v>
      </c>
      <c r="W41" s="137">
        <f>V41*I41/100</f>
        <v>1330.625</v>
      </c>
      <c r="X41" s="122"/>
      <c r="Y41" s="122"/>
      <c r="Z41" s="122">
        <v>866.55</v>
      </c>
      <c r="AA41" s="124">
        <f>I41+K41+M41+O41+Q41+S41+U41+W41+Y41+Z41</f>
        <v>9489</v>
      </c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</row>
    <row r="42" spans="2:47" s="116" customFormat="1" ht="39.75" customHeight="1">
      <c r="B42" s="215"/>
      <c r="C42" s="207"/>
      <c r="D42" s="121" t="s">
        <v>55</v>
      </c>
      <c r="E42" s="122">
        <v>0.5</v>
      </c>
      <c r="F42" s="122">
        <v>3841</v>
      </c>
      <c r="G42" s="122">
        <v>25</v>
      </c>
      <c r="H42" s="122">
        <f>F42*G42/100</f>
        <v>960.25</v>
      </c>
      <c r="I42" s="137">
        <f>(F42+H42)*E42</f>
        <v>2400.625</v>
      </c>
      <c r="J42" s="137"/>
      <c r="K42" s="137">
        <f>I42*J42/100</f>
        <v>0</v>
      </c>
      <c r="L42" s="137"/>
      <c r="M42" s="137">
        <f>I42*L42/100</f>
        <v>0</v>
      </c>
      <c r="N42" s="137"/>
      <c r="O42" s="137">
        <f>I42*N42/100</f>
        <v>0</v>
      </c>
      <c r="P42" s="137"/>
      <c r="Q42" s="137">
        <f>I42*P42/100</f>
        <v>0</v>
      </c>
      <c r="R42" s="137"/>
      <c r="S42" s="137"/>
      <c r="T42" s="138"/>
      <c r="U42" s="137">
        <f>I42*T42/100</f>
        <v>0</v>
      </c>
      <c r="V42" s="137"/>
      <c r="W42" s="137">
        <f>V42*I42/100</f>
        <v>0</v>
      </c>
      <c r="X42" s="122"/>
      <c r="Y42" s="122"/>
      <c r="Z42" s="122">
        <v>2343.87</v>
      </c>
      <c r="AA42" s="124">
        <f>I42+K42+M42+O42+Q42+S42+U42+W42+Y42+Z42</f>
        <v>4744.495</v>
      </c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</row>
    <row r="43" spans="2:47" s="116" customFormat="1" ht="39.75" customHeight="1">
      <c r="B43" s="215"/>
      <c r="C43" s="207"/>
      <c r="D43" s="121" t="s">
        <v>103</v>
      </c>
      <c r="E43" s="122">
        <v>1</v>
      </c>
      <c r="F43" s="122">
        <v>3457</v>
      </c>
      <c r="G43" s="122">
        <v>25</v>
      </c>
      <c r="H43" s="122">
        <f>F43*G43/100</f>
        <v>864.25</v>
      </c>
      <c r="I43" s="137">
        <f>(F43+H43)*E43</f>
        <v>4321.25</v>
      </c>
      <c r="J43" s="137"/>
      <c r="K43" s="137">
        <f>I43*J43/100</f>
        <v>0</v>
      </c>
      <c r="L43" s="137"/>
      <c r="M43" s="137">
        <f>I43*L43/100</f>
        <v>0</v>
      </c>
      <c r="N43" s="137"/>
      <c r="O43" s="137">
        <f>I43*N43/100</f>
        <v>0</v>
      </c>
      <c r="P43" s="137"/>
      <c r="Q43" s="137">
        <f>I43*P43/100</f>
        <v>0</v>
      </c>
      <c r="R43" s="137"/>
      <c r="S43" s="137"/>
      <c r="T43" s="138"/>
      <c r="U43" s="137">
        <f>I43*T43/100</f>
        <v>0</v>
      </c>
      <c r="V43" s="137"/>
      <c r="W43" s="137">
        <f>V43*I43/100</f>
        <v>0</v>
      </c>
      <c r="X43" s="122"/>
      <c r="Y43" s="122"/>
      <c r="Z43" s="122">
        <v>5167.75</v>
      </c>
      <c r="AA43" s="124">
        <f>I43+K43+M43+O43+Q43+S43+U43+W43+Y43+Z43</f>
        <v>9489</v>
      </c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</row>
    <row r="44" spans="2:47" s="116" customFormat="1" ht="39.75" customHeight="1" hidden="1">
      <c r="B44" s="215"/>
      <c r="C44" s="207"/>
      <c r="D44" s="121"/>
      <c r="E44" s="122"/>
      <c r="F44" s="122"/>
      <c r="G44" s="122"/>
      <c r="H44" s="122">
        <f>F44*G44/100</f>
        <v>0</v>
      </c>
      <c r="I44" s="137">
        <f>(F44+H44)*E44</f>
        <v>0</v>
      </c>
      <c r="J44" s="137"/>
      <c r="K44" s="137">
        <f>I44*J44/100</f>
        <v>0</v>
      </c>
      <c r="L44" s="137"/>
      <c r="M44" s="137">
        <f>I44*L44/100</f>
        <v>0</v>
      </c>
      <c r="N44" s="137"/>
      <c r="O44" s="137">
        <f>I44*N44/100</f>
        <v>0</v>
      </c>
      <c r="P44" s="137"/>
      <c r="Q44" s="137">
        <f>I44*P44/100</f>
        <v>0</v>
      </c>
      <c r="R44" s="137"/>
      <c r="S44" s="137"/>
      <c r="T44" s="138"/>
      <c r="U44" s="137">
        <f>I44*T44/100</f>
        <v>0</v>
      </c>
      <c r="V44" s="137"/>
      <c r="W44" s="137">
        <f>V44*I44/100</f>
        <v>0</v>
      </c>
      <c r="X44" s="122"/>
      <c r="Y44" s="122"/>
      <c r="Z44" s="122"/>
      <c r="AA44" s="124">
        <f>I44+K44+M44+O44+Q44+S44+U44+W44+Y44+Z44</f>
        <v>0</v>
      </c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</row>
    <row r="45" spans="2:47" s="116" customFormat="1" ht="39.75" customHeight="1">
      <c r="B45" s="215"/>
      <c r="C45" s="207"/>
      <c r="D45" s="126" t="s">
        <v>31</v>
      </c>
      <c r="E45" s="127">
        <f>SUM(E40:E44)</f>
        <v>3.5</v>
      </c>
      <c r="F45" s="127"/>
      <c r="G45" s="127"/>
      <c r="H45" s="127">
        <f>SUM(H40:H44)</f>
        <v>4438</v>
      </c>
      <c r="I45" s="139">
        <f>SUM(I40:I44)</f>
        <v>19789.375</v>
      </c>
      <c r="J45" s="139"/>
      <c r="K45" s="139">
        <f>SUM(K40:K44)</f>
        <v>5841.825</v>
      </c>
      <c r="L45" s="139"/>
      <c r="M45" s="139">
        <f>SUM(M40:M44)</f>
        <v>0</v>
      </c>
      <c r="N45" s="139"/>
      <c r="O45" s="139">
        <f>SUM(O40:O44)</f>
        <v>0</v>
      </c>
      <c r="P45" s="139"/>
      <c r="Q45" s="139">
        <f>SUM(Q40:Q44)</f>
        <v>0</v>
      </c>
      <c r="R45" s="139">
        <f>SUM(R40:R44)</f>
        <v>0</v>
      </c>
      <c r="S45" s="139">
        <f>SUM(S40:S44)</f>
        <v>0</v>
      </c>
      <c r="T45" s="144"/>
      <c r="U45" s="139">
        <f>SUM(U40:U44)</f>
        <v>0</v>
      </c>
      <c r="V45" s="139"/>
      <c r="W45" s="139">
        <f>SUM(W40:W44)</f>
        <v>1330.625</v>
      </c>
      <c r="X45" s="127">
        <f>SUM(X40:X44)</f>
        <v>0</v>
      </c>
      <c r="Y45" s="127">
        <f>SUM(Y40:Y44)</f>
        <v>0</v>
      </c>
      <c r="Z45" s="127">
        <f>SUM(Z40:Z44)</f>
        <v>8378.17</v>
      </c>
      <c r="AA45" s="129">
        <f>SUM(AA40:AA44)</f>
        <v>35339.994999999995</v>
      </c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</row>
    <row r="46" spans="2:47" s="116" customFormat="1" ht="39.75" customHeight="1">
      <c r="B46" s="215"/>
      <c r="C46" s="207" t="s">
        <v>32</v>
      </c>
      <c r="D46" s="121" t="s">
        <v>57</v>
      </c>
      <c r="E46" s="122">
        <v>6</v>
      </c>
      <c r="F46" s="122">
        <v>3300</v>
      </c>
      <c r="G46" s="122">
        <v>25</v>
      </c>
      <c r="H46" s="122">
        <f>F46*G46/100</f>
        <v>825</v>
      </c>
      <c r="I46" s="137">
        <f>(F46+H46)*E46</f>
        <v>24750</v>
      </c>
      <c r="J46" s="137"/>
      <c r="K46" s="137">
        <f>I46*J46/100</f>
        <v>0</v>
      </c>
      <c r="L46" s="137"/>
      <c r="M46" s="137">
        <f>I46*L46/100</f>
        <v>0</v>
      </c>
      <c r="N46" s="137"/>
      <c r="O46" s="137">
        <f>I46*N46/100</f>
        <v>0</v>
      </c>
      <c r="P46" s="137"/>
      <c r="Q46" s="137">
        <f>I46*P46/100</f>
        <v>0</v>
      </c>
      <c r="R46" s="137"/>
      <c r="S46" s="137"/>
      <c r="T46" s="138"/>
      <c r="U46" s="137">
        <f>I46*T46/100</f>
        <v>0</v>
      </c>
      <c r="V46" s="137"/>
      <c r="W46" s="137">
        <f>V46*I46/100</f>
        <v>0</v>
      </c>
      <c r="X46" s="122"/>
      <c r="Y46" s="122"/>
      <c r="Z46" s="122">
        <v>32184</v>
      </c>
      <c r="AA46" s="124">
        <f>I46+K46+M46+O46+Q46+S46+U46+W46+Y46+Z46</f>
        <v>56934</v>
      </c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</row>
    <row r="47" spans="2:47" s="116" customFormat="1" ht="51.75" customHeight="1">
      <c r="B47" s="215"/>
      <c r="C47" s="207"/>
      <c r="D47" s="121" t="s">
        <v>50</v>
      </c>
      <c r="E47" s="122">
        <v>1</v>
      </c>
      <c r="F47" s="122">
        <v>3841</v>
      </c>
      <c r="G47" s="122">
        <v>25</v>
      </c>
      <c r="H47" s="122">
        <f>F47*G47/100</f>
        <v>960.25</v>
      </c>
      <c r="I47" s="137">
        <f>(F47+H47)*E47</f>
        <v>4801.25</v>
      </c>
      <c r="J47" s="137">
        <v>133.2</v>
      </c>
      <c r="K47" s="137">
        <f>I47*J47/100</f>
        <v>6395.265</v>
      </c>
      <c r="L47" s="137"/>
      <c r="M47" s="137">
        <f>I47*L47/100</f>
        <v>0</v>
      </c>
      <c r="N47" s="137"/>
      <c r="O47" s="137">
        <f>I47*N47/100</f>
        <v>0</v>
      </c>
      <c r="P47" s="137"/>
      <c r="Q47" s="137">
        <f>I47*P47/100</f>
        <v>0</v>
      </c>
      <c r="R47" s="137"/>
      <c r="S47" s="137"/>
      <c r="T47" s="138"/>
      <c r="U47" s="137">
        <f>I47*T47/100</f>
        <v>0</v>
      </c>
      <c r="V47" s="137"/>
      <c r="W47" s="137">
        <f>V47*I47/100</f>
        <v>0</v>
      </c>
      <c r="X47" s="122"/>
      <c r="Y47" s="122"/>
      <c r="Z47" s="122"/>
      <c r="AA47" s="124">
        <f>I47+K47+M47+O47+Q47+S47+U47+W47+Y47+Z47</f>
        <v>11196.515</v>
      </c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</row>
    <row r="48" spans="2:47" s="116" customFormat="1" ht="39.75" customHeight="1">
      <c r="B48" s="215"/>
      <c r="C48" s="204"/>
      <c r="D48" s="126" t="s">
        <v>34</v>
      </c>
      <c r="E48" s="127">
        <f>SUM(E46:E47)</f>
        <v>7</v>
      </c>
      <c r="F48" s="127"/>
      <c r="G48" s="127"/>
      <c r="H48" s="127">
        <f>SUM(H46:H47)</f>
        <v>1785.25</v>
      </c>
      <c r="I48" s="139">
        <f>SUM(I46:I47)</f>
        <v>29551.25</v>
      </c>
      <c r="J48" s="139"/>
      <c r="K48" s="139">
        <f>SUM(K46:K47)</f>
        <v>6395.265</v>
      </c>
      <c r="L48" s="139"/>
      <c r="M48" s="139">
        <f>SUM(M46:M47)</f>
        <v>0</v>
      </c>
      <c r="N48" s="139"/>
      <c r="O48" s="139">
        <f>SUM(O46:O47)</f>
        <v>0</v>
      </c>
      <c r="P48" s="139"/>
      <c r="Q48" s="139">
        <f>SUM(Q46:Q47)</f>
        <v>0</v>
      </c>
      <c r="R48" s="139">
        <f>SUM(R46:R47)</f>
        <v>0</v>
      </c>
      <c r="S48" s="139">
        <f>SUM(S46:S47)</f>
        <v>0</v>
      </c>
      <c r="T48" s="144"/>
      <c r="U48" s="139">
        <f>SUM(U46:U47)</f>
        <v>0</v>
      </c>
      <c r="V48" s="139"/>
      <c r="W48" s="139">
        <f>SUM(W46:W47)</f>
        <v>0</v>
      </c>
      <c r="X48" s="127">
        <f>SUM(X46:X47)</f>
        <v>0</v>
      </c>
      <c r="Y48" s="127">
        <f>SUM(Y46:Y47)</f>
        <v>0</v>
      </c>
      <c r="Z48" s="127">
        <f>SUM(Z46:Z47)</f>
        <v>32184</v>
      </c>
      <c r="AA48" s="129">
        <f>SUM(AA46:AA47)</f>
        <v>68130.515</v>
      </c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</row>
    <row r="49" spans="2:47" s="116" customFormat="1" ht="39.75" customHeight="1">
      <c r="B49" s="215"/>
      <c r="C49" s="145"/>
      <c r="D49" s="146" t="s">
        <v>58</v>
      </c>
      <c r="E49" s="134">
        <f>E48+E45</f>
        <v>10.5</v>
      </c>
      <c r="F49" s="134"/>
      <c r="G49" s="134"/>
      <c r="H49" s="134">
        <f>H48+H45</f>
        <v>6223.25</v>
      </c>
      <c r="I49" s="141">
        <f>I48+I45</f>
        <v>49340.625</v>
      </c>
      <c r="J49" s="141"/>
      <c r="K49" s="141">
        <f>K48+K45</f>
        <v>12237.09</v>
      </c>
      <c r="L49" s="141"/>
      <c r="M49" s="141">
        <f>M48+M45</f>
        <v>0</v>
      </c>
      <c r="N49" s="141"/>
      <c r="O49" s="141">
        <f>O48+O45</f>
        <v>0</v>
      </c>
      <c r="P49" s="141"/>
      <c r="Q49" s="141">
        <f>Q48+Q45</f>
        <v>0</v>
      </c>
      <c r="R49" s="141">
        <f>R48+R45</f>
        <v>0</v>
      </c>
      <c r="S49" s="141">
        <f>S48+S45</f>
        <v>0</v>
      </c>
      <c r="T49" s="142"/>
      <c r="U49" s="141">
        <f>U48+U45</f>
        <v>0</v>
      </c>
      <c r="V49" s="141"/>
      <c r="W49" s="141">
        <f>W48+W45</f>
        <v>1330.625</v>
      </c>
      <c r="X49" s="134">
        <f>X48+X45</f>
        <v>0</v>
      </c>
      <c r="Y49" s="134">
        <f>Y48+Y45</f>
        <v>0</v>
      </c>
      <c r="Z49" s="134">
        <f>Z48+Z45</f>
        <v>40562.17</v>
      </c>
      <c r="AA49" s="136">
        <f>AA48+AA45</f>
        <v>103470.51</v>
      </c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</row>
    <row r="50" spans="2:47" s="116" customFormat="1" ht="39.75" customHeight="1">
      <c r="B50" s="215"/>
      <c r="C50" s="207" t="s">
        <v>23</v>
      </c>
      <c r="D50" s="121" t="s">
        <v>60</v>
      </c>
      <c r="E50" s="122">
        <v>5.6</v>
      </c>
      <c r="F50" s="122">
        <v>3028</v>
      </c>
      <c r="G50" s="122">
        <v>25</v>
      </c>
      <c r="H50" s="122">
        <f aca="true" t="shared" si="9" ref="H50:H71">F50*G50/100</f>
        <v>757</v>
      </c>
      <c r="I50" s="137">
        <f aca="true" t="shared" si="10" ref="I50:I71">(F50+H50)*E50</f>
        <v>21196</v>
      </c>
      <c r="J50" s="137"/>
      <c r="K50" s="137">
        <f aca="true" t="shared" si="11" ref="K50:K71">I50*J50/100</f>
        <v>0</v>
      </c>
      <c r="L50" s="137">
        <v>35</v>
      </c>
      <c r="M50" s="137">
        <f aca="true" t="shared" si="12" ref="M50:M71">I50*L50/100</f>
        <v>7418.6</v>
      </c>
      <c r="N50" s="137"/>
      <c r="O50" s="137">
        <f aca="true" t="shared" si="13" ref="O50:O71">I50*N50/100</f>
        <v>0</v>
      </c>
      <c r="P50" s="137"/>
      <c r="Q50" s="137">
        <f aca="true" t="shared" si="14" ref="Q50:Q71">I50*P50/100</f>
        <v>0</v>
      </c>
      <c r="R50" s="137"/>
      <c r="S50" s="137"/>
      <c r="T50" s="138"/>
      <c r="U50" s="137">
        <f aca="true" t="shared" si="15" ref="U50:U71">I50*T50/100</f>
        <v>0</v>
      </c>
      <c r="V50" s="137"/>
      <c r="W50" s="137">
        <f aca="true" t="shared" si="16" ref="W50:W71">V50*I50/100</f>
        <v>0</v>
      </c>
      <c r="X50" s="122"/>
      <c r="Y50" s="122"/>
      <c r="Z50" s="122">
        <v>24523.8</v>
      </c>
      <c r="AA50" s="124">
        <f aca="true" t="shared" si="17" ref="AA50:AA71">I50+K50+M50+O50+Q50+S50+U50+W50+Y50+Z50</f>
        <v>53138.399999999994</v>
      </c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</row>
    <row r="51" spans="2:47" s="116" customFormat="1" ht="39.75" customHeight="1">
      <c r="B51" s="215"/>
      <c r="C51" s="207"/>
      <c r="D51" s="121" t="s">
        <v>61</v>
      </c>
      <c r="E51" s="122">
        <v>1</v>
      </c>
      <c r="F51" s="122">
        <v>3028</v>
      </c>
      <c r="G51" s="122">
        <v>25</v>
      </c>
      <c r="H51" s="122">
        <f t="shared" si="9"/>
        <v>757</v>
      </c>
      <c r="I51" s="137">
        <f t="shared" si="10"/>
        <v>3785</v>
      </c>
      <c r="J51" s="137"/>
      <c r="K51" s="137">
        <f t="shared" si="11"/>
        <v>0</v>
      </c>
      <c r="L51" s="137"/>
      <c r="M51" s="137">
        <f t="shared" si="12"/>
        <v>0</v>
      </c>
      <c r="N51" s="137"/>
      <c r="O51" s="137">
        <f t="shared" si="13"/>
        <v>0</v>
      </c>
      <c r="P51" s="137"/>
      <c r="Q51" s="137">
        <f t="shared" si="14"/>
        <v>0</v>
      </c>
      <c r="R51" s="137"/>
      <c r="S51" s="137"/>
      <c r="T51" s="138"/>
      <c r="U51" s="137">
        <f t="shared" si="15"/>
        <v>0</v>
      </c>
      <c r="V51" s="137"/>
      <c r="W51" s="137">
        <f t="shared" si="16"/>
        <v>0</v>
      </c>
      <c r="X51" s="122"/>
      <c r="Y51" s="122"/>
      <c r="Z51" s="122">
        <v>5704</v>
      </c>
      <c r="AA51" s="124">
        <f t="shared" si="17"/>
        <v>9489</v>
      </c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</row>
    <row r="52" spans="2:47" s="116" customFormat="1" ht="39.75" customHeight="1">
      <c r="B52" s="215"/>
      <c r="C52" s="207"/>
      <c r="D52" s="121" t="s">
        <v>62</v>
      </c>
      <c r="E52" s="122">
        <v>1</v>
      </c>
      <c r="F52" s="122">
        <v>3028</v>
      </c>
      <c r="G52" s="122">
        <v>25</v>
      </c>
      <c r="H52" s="122">
        <f t="shared" si="9"/>
        <v>757</v>
      </c>
      <c r="I52" s="137">
        <f t="shared" si="10"/>
        <v>3785</v>
      </c>
      <c r="J52" s="137"/>
      <c r="K52" s="137">
        <f t="shared" si="11"/>
        <v>0</v>
      </c>
      <c r="L52" s="137"/>
      <c r="M52" s="137">
        <f t="shared" si="12"/>
        <v>0</v>
      </c>
      <c r="N52" s="137"/>
      <c r="O52" s="137">
        <f t="shared" si="13"/>
        <v>0</v>
      </c>
      <c r="P52" s="137"/>
      <c r="Q52" s="137">
        <f t="shared" si="14"/>
        <v>0</v>
      </c>
      <c r="R52" s="137"/>
      <c r="S52" s="137"/>
      <c r="T52" s="138"/>
      <c r="U52" s="137">
        <f t="shared" si="15"/>
        <v>0</v>
      </c>
      <c r="V52" s="137"/>
      <c r="W52" s="137">
        <f t="shared" si="16"/>
        <v>0</v>
      </c>
      <c r="X52" s="122"/>
      <c r="Y52" s="122"/>
      <c r="Z52" s="122">
        <v>5704</v>
      </c>
      <c r="AA52" s="124">
        <f t="shared" si="17"/>
        <v>9489</v>
      </c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</row>
    <row r="53" spans="2:47" s="116" customFormat="1" ht="39.75" customHeight="1">
      <c r="B53" s="215"/>
      <c r="C53" s="207"/>
      <c r="D53" s="121" t="s">
        <v>63</v>
      </c>
      <c r="E53" s="122">
        <v>5</v>
      </c>
      <c r="F53" s="122">
        <v>3028</v>
      </c>
      <c r="G53" s="122">
        <v>25</v>
      </c>
      <c r="H53" s="122">
        <f t="shared" si="9"/>
        <v>757</v>
      </c>
      <c r="I53" s="137">
        <f t="shared" si="10"/>
        <v>18925</v>
      </c>
      <c r="J53" s="137"/>
      <c r="K53" s="137">
        <f t="shared" si="11"/>
        <v>0</v>
      </c>
      <c r="L53" s="137"/>
      <c r="M53" s="137">
        <f t="shared" si="12"/>
        <v>0</v>
      </c>
      <c r="N53" s="137">
        <v>10</v>
      </c>
      <c r="O53" s="137">
        <f t="shared" si="13"/>
        <v>1892.5</v>
      </c>
      <c r="P53" s="137"/>
      <c r="Q53" s="137">
        <f t="shared" si="14"/>
        <v>0</v>
      </c>
      <c r="R53" s="137"/>
      <c r="S53" s="137"/>
      <c r="T53" s="138"/>
      <c r="U53" s="137">
        <f t="shared" si="15"/>
        <v>0</v>
      </c>
      <c r="V53" s="137"/>
      <c r="W53" s="137">
        <f t="shared" si="16"/>
        <v>0</v>
      </c>
      <c r="X53" s="122"/>
      <c r="Y53" s="122"/>
      <c r="Z53" s="122">
        <v>26627.5</v>
      </c>
      <c r="AA53" s="124">
        <f t="shared" si="17"/>
        <v>47445</v>
      </c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</row>
    <row r="54" spans="2:47" s="116" customFormat="1" ht="39.75" customHeight="1">
      <c r="B54" s="215"/>
      <c r="C54" s="207"/>
      <c r="D54" s="121" t="s">
        <v>64</v>
      </c>
      <c r="E54" s="122">
        <v>1</v>
      </c>
      <c r="F54" s="122">
        <v>3028</v>
      </c>
      <c r="G54" s="122">
        <v>25</v>
      </c>
      <c r="H54" s="122">
        <f t="shared" si="9"/>
        <v>757</v>
      </c>
      <c r="I54" s="137">
        <f t="shared" si="10"/>
        <v>3785</v>
      </c>
      <c r="J54" s="137"/>
      <c r="K54" s="137">
        <f t="shared" si="11"/>
        <v>0</v>
      </c>
      <c r="L54" s="137"/>
      <c r="M54" s="137">
        <f t="shared" si="12"/>
        <v>0</v>
      </c>
      <c r="N54" s="137"/>
      <c r="O54" s="137">
        <f t="shared" si="13"/>
        <v>0</v>
      </c>
      <c r="P54" s="137"/>
      <c r="Q54" s="137">
        <f t="shared" si="14"/>
        <v>0</v>
      </c>
      <c r="R54" s="137"/>
      <c r="S54" s="137"/>
      <c r="T54" s="138"/>
      <c r="U54" s="137">
        <f t="shared" si="15"/>
        <v>0</v>
      </c>
      <c r="V54" s="137"/>
      <c r="W54" s="137">
        <f t="shared" si="16"/>
        <v>0</v>
      </c>
      <c r="X54" s="122"/>
      <c r="Y54" s="122"/>
      <c r="Z54" s="122">
        <v>5704</v>
      </c>
      <c r="AA54" s="124">
        <f t="shared" si="17"/>
        <v>9489</v>
      </c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</row>
    <row r="55" spans="2:47" s="116" customFormat="1" ht="39.75" customHeight="1">
      <c r="B55" s="215"/>
      <c r="C55" s="207"/>
      <c r="D55" s="121" t="s">
        <v>112</v>
      </c>
      <c r="E55" s="122">
        <v>1</v>
      </c>
      <c r="F55" s="122">
        <v>3457</v>
      </c>
      <c r="G55" s="122">
        <v>25</v>
      </c>
      <c r="H55" s="122">
        <f t="shared" si="9"/>
        <v>864.25</v>
      </c>
      <c r="I55" s="137">
        <f t="shared" si="10"/>
        <v>4321.25</v>
      </c>
      <c r="J55" s="137">
        <v>255.8</v>
      </c>
      <c r="K55" s="137">
        <f t="shared" si="11"/>
        <v>11053.7575</v>
      </c>
      <c r="L55" s="137"/>
      <c r="M55" s="137">
        <f t="shared" si="12"/>
        <v>0</v>
      </c>
      <c r="N55" s="137"/>
      <c r="O55" s="137">
        <f t="shared" si="13"/>
        <v>0</v>
      </c>
      <c r="P55" s="137"/>
      <c r="Q55" s="137">
        <f t="shared" si="14"/>
        <v>0</v>
      </c>
      <c r="R55" s="137"/>
      <c r="S55" s="137"/>
      <c r="T55" s="138"/>
      <c r="U55" s="137">
        <f t="shared" si="15"/>
        <v>0</v>
      </c>
      <c r="V55" s="137"/>
      <c r="W55" s="137">
        <f t="shared" si="16"/>
        <v>0</v>
      </c>
      <c r="X55" s="122"/>
      <c r="Y55" s="122"/>
      <c r="Z55" s="122"/>
      <c r="AA55" s="124">
        <f t="shared" si="17"/>
        <v>15375.0075</v>
      </c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</row>
    <row r="56" spans="2:47" s="116" customFormat="1" ht="39.75" customHeight="1" hidden="1">
      <c r="B56" s="215"/>
      <c r="C56" s="207"/>
      <c r="D56" s="121" t="s">
        <v>66</v>
      </c>
      <c r="E56" s="122"/>
      <c r="F56" s="122"/>
      <c r="G56" s="122"/>
      <c r="H56" s="122">
        <f t="shared" si="9"/>
        <v>0</v>
      </c>
      <c r="I56" s="137">
        <f t="shared" si="10"/>
        <v>0</v>
      </c>
      <c r="J56" s="137"/>
      <c r="K56" s="137">
        <f t="shared" si="11"/>
        <v>0</v>
      </c>
      <c r="L56" s="137"/>
      <c r="M56" s="137">
        <f t="shared" si="12"/>
        <v>0</v>
      </c>
      <c r="N56" s="137"/>
      <c r="O56" s="137">
        <f t="shared" si="13"/>
        <v>0</v>
      </c>
      <c r="P56" s="137"/>
      <c r="Q56" s="137">
        <f t="shared" si="14"/>
        <v>0</v>
      </c>
      <c r="R56" s="137"/>
      <c r="S56" s="137"/>
      <c r="T56" s="138"/>
      <c r="U56" s="137">
        <f t="shared" si="15"/>
        <v>0</v>
      </c>
      <c r="V56" s="137"/>
      <c r="W56" s="137">
        <f t="shared" si="16"/>
        <v>0</v>
      </c>
      <c r="X56" s="122"/>
      <c r="Y56" s="122"/>
      <c r="Z56" s="122">
        <f>(7800*E56)-I56</f>
        <v>0</v>
      </c>
      <c r="AA56" s="124">
        <f t="shared" si="17"/>
        <v>0</v>
      </c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</row>
    <row r="57" spans="2:47" s="116" customFormat="1" ht="39.75" customHeight="1">
      <c r="B57" s="215"/>
      <c r="C57" s="207"/>
      <c r="D57" s="121" t="s">
        <v>59</v>
      </c>
      <c r="E57" s="122">
        <v>0.5</v>
      </c>
      <c r="F57" s="122">
        <v>4258</v>
      </c>
      <c r="G57" s="122">
        <v>25</v>
      </c>
      <c r="H57" s="122">
        <f>F57*G57/100</f>
        <v>1064.5</v>
      </c>
      <c r="I57" s="137">
        <f>(F57+H57)*E57</f>
        <v>2661.25</v>
      </c>
      <c r="J57" s="137"/>
      <c r="K57" s="137">
        <f>I57*J57/100</f>
        <v>0</v>
      </c>
      <c r="L57" s="137"/>
      <c r="M57" s="137">
        <f>I57*L57/100</f>
        <v>0</v>
      </c>
      <c r="N57" s="137"/>
      <c r="O57" s="137">
        <f>I57*N57/100</f>
        <v>0</v>
      </c>
      <c r="P57" s="137"/>
      <c r="Q57" s="137">
        <f>I57*P57/100</f>
        <v>0</v>
      </c>
      <c r="R57" s="137"/>
      <c r="S57" s="137"/>
      <c r="T57" s="138"/>
      <c r="U57" s="137">
        <f>I57*T57/100</f>
        <v>0</v>
      </c>
      <c r="V57" s="137"/>
      <c r="W57" s="137">
        <f>V57*I57/100</f>
        <v>0</v>
      </c>
      <c r="X57" s="122"/>
      <c r="Y57" s="122"/>
      <c r="Z57" s="122">
        <v>2083.25</v>
      </c>
      <c r="AA57" s="124">
        <f t="shared" si="17"/>
        <v>4744.5</v>
      </c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</row>
    <row r="58" spans="2:47" s="116" customFormat="1" ht="39.75" customHeight="1">
      <c r="B58" s="215"/>
      <c r="C58" s="207"/>
      <c r="D58" s="121" t="s">
        <v>67</v>
      </c>
      <c r="E58" s="122">
        <v>1.5</v>
      </c>
      <c r="F58" s="122">
        <v>3457</v>
      </c>
      <c r="G58" s="122">
        <v>25</v>
      </c>
      <c r="H58" s="122">
        <f t="shared" si="9"/>
        <v>864.25</v>
      </c>
      <c r="I58" s="137">
        <f t="shared" si="10"/>
        <v>6481.875</v>
      </c>
      <c r="J58" s="137"/>
      <c r="K58" s="137">
        <f t="shared" si="11"/>
        <v>0</v>
      </c>
      <c r="L58" s="137"/>
      <c r="M58" s="137">
        <f t="shared" si="12"/>
        <v>0</v>
      </c>
      <c r="N58" s="137"/>
      <c r="O58" s="137">
        <f t="shared" si="13"/>
        <v>0</v>
      </c>
      <c r="P58" s="137"/>
      <c r="Q58" s="137">
        <f t="shared" si="14"/>
        <v>0</v>
      </c>
      <c r="R58" s="137"/>
      <c r="S58" s="137"/>
      <c r="T58" s="138"/>
      <c r="U58" s="137">
        <f t="shared" si="15"/>
        <v>0</v>
      </c>
      <c r="V58" s="137"/>
      <c r="W58" s="137">
        <f t="shared" si="16"/>
        <v>0</v>
      </c>
      <c r="X58" s="122"/>
      <c r="Y58" s="122"/>
      <c r="Z58" s="122">
        <v>7751.62</v>
      </c>
      <c r="AA58" s="124">
        <f t="shared" si="17"/>
        <v>14233.494999999999</v>
      </c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</row>
    <row r="59" spans="2:47" s="116" customFormat="1" ht="37.5" customHeight="1">
      <c r="B59" s="215"/>
      <c r="C59" s="207"/>
      <c r="D59" s="121" t="s">
        <v>68</v>
      </c>
      <c r="E59" s="122">
        <v>1</v>
      </c>
      <c r="F59" s="122">
        <v>3028</v>
      </c>
      <c r="G59" s="122">
        <v>25</v>
      </c>
      <c r="H59" s="122">
        <f t="shared" si="9"/>
        <v>757</v>
      </c>
      <c r="I59" s="137">
        <f t="shared" si="10"/>
        <v>3785</v>
      </c>
      <c r="J59" s="137"/>
      <c r="K59" s="137">
        <f t="shared" si="11"/>
        <v>0</v>
      </c>
      <c r="L59" s="137"/>
      <c r="M59" s="137">
        <f t="shared" si="12"/>
        <v>0</v>
      </c>
      <c r="N59" s="137"/>
      <c r="O59" s="137">
        <f t="shared" si="13"/>
        <v>0</v>
      </c>
      <c r="P59" s="137"/>
      <c r="Q59" s="137">
        <f t="shared" si="14"/>
        <v>0</v>
      </c>
      <c r="R59" s="137"/>
      <c r="S59" s="137"/>
      <c r="T59" s="138"/>
      <c r="U59" s="137">
        <f t="shared" si="15"/>
        <v>0</v>
      </c>
      <c r="V59" s="137"/>
      <c r="W59" s="137">
        <f t="shared" si="16"/>
        <v>0</v>
      </c>
      <c r="X59" s="122"/>
      <c r="Y59" s="122"/>
      <c r="Z59" s="122">
        <v>5704</v>
      </c>
      <c r="AA59" s="124">
        <f t="shared" si="17"/>
        <v>9489</v>
      </c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</row>
    <row r="60" spans="2:47" s="116" customFormat="1" ht="39.75" customHeight="1">
      <c r="B60" s="215"/>
      <c r="C60" s="207"/>
      <c r="D60" s="121" t="s">
        <v>98</v>
      </c>
      <c r="E60" s="122">
        <v>0.1</v>
      </c>
      <c r="F60" s="122">
        <v>3028</v>
      </c>
      <c r="G60" s="122">
        <v>25</v>
      </c>
      <c r="H60" s="122">
        <f t="shared" si="9"/>
        <v>757</v>
      </c>
      <c r="I60" s="137">
        <f t="shared" si="10"/>
        <v>378.5</v>
      </c>
      <c r="J60" s="137">
        <v>207.74</v>
      </c>
      <c r="K60" s="137">
        <f t="shared" si="11"/>
        <v>786.2959</v>
      </c>
      <c r="L60" s="137"/>
      <c r="M60" s="137">
        <f t="shared" si="12"/>
        <v>0</v>
      </c>
      <c r="N60" s="137"/>
      <c r="O60" s="137">
        <f t="shared" si="13"/>
        <v>0</v>
      </c>
      <c r="P60" s="137"/>
      <c r="Q60" s="137">
        <f t="shared" si="14"/>
        <v>0</v>
      </c>
      <c r="R60" s="137"/>
      <c r="S60" s="137"/>
      <c r="T60" s="138"/>
      <c r="U60" s="137">
        <f t="shared" si="15"/>
        <v>0</v>
      </c>
      <c r="V60" s="137"/>
      <c r="W60" s="137">
        <f t="shared" si="16"/>
        <v>0</v>
      </c>
      <c r="X60" s="122"/>
      <c r="Y60" s="122"/>
      <c r="Z60" s="122"/>
      <c r="AA60" s="124">
        <f t="shared" si="17"/>
        <v>1164.7959</v>
      </c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</row>
    <row r="61" spans="2:47" s="116" customFormat="1" ht="36" customHeight="1">
      <c r="B61" s="215"/>
      <c r="C61" s="207"/>
      <c r="D61" s="121" t="s">
        <v>73</v>
      </c>
      <c r="E61" s="122">
        <v>1</v>
      </c>
      <c r="F61" s="122">
        <v>3300</v>
      </c>
      <c r="G61" s="122">
        <v>25</v>
      </c>
      <c r="H61" s="122">
        <f t="shared" si="9"/>
        <v>825</v>
      </c>
      <c r="I61" s="137">
        <f t="shared" si="10"/>
        <v>4125</v>
      </c>
      <c r="J61" s="137"/>
      <c r="K61" s="137">
        <f t="shared" si="11"/>
        <v>0</v>
      </c>
      <c r="L61" s="137"/>
      <c r="M61" s="137">
        <f t="shared" si="12"/>
        <v>0</v>
      </c>
      <c r="N61" s="137"/>
      <c r="O61" s="137">
        <f t="shared" si="13"/>
        <v>0</v>
      </c>
      <c r="P61" s="137"/>
      <c r="Q61" s="137">
        <f t="shared" si="14"/>
        <v>0</v>
      </c>
      <c r="R61" s="137"/>
      <c r="S61" s="137"/>
      <c r="T61" s="138"/>
      <c r="U61" s="137">
        <f t="shared" si="15"/>
        <v>0</v>
      </c>
      <c r="V61" s="137"/>
      <c r="W61" s="137">
        <f t="shared" si="16"/>
        <v>0</v>
      </c>
      <c r="X61" s="122"/>
      <c r="Y61" s="122"/>
      <c r="Z61" s="122">
        <v>5364</v>
      </c>
      <c r="AA61" s="124">
        <f t="shared" si="17"/>
        <v>9489</v>
      </c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</row>
    <row r="62" spans="2:47" s="116" customFormat="1" ht="39.75" customHeight="1" hidden="1">
      <c r="B62" s="215"/>
      <c r="C62" s="207"/>
      <c r="D62" s="121"/>
      <c r="E62" s="122"/>
      <c r="F62" s="122"/>
      <c r="G62" s="122"/>
      <c r="H62" s="122">
        <f t="shared" si="9"/>
        <v>0</v>
      </c>
      <c r="I62" s="137">
        <f t="shared" si="10"/>
        <v>0</v>
      </c>
      <c r="J62" s="137"/>
      <c r="K62" s="137">
        <f t="shared" si="11"/>
        <v>0</v>
      </c>
      <c r="L62" s="137"/>
      <c r="M62" s="137">
        <f t="shared" si="12"/>
        <v>0</v>
      </c>
      <c r="N62" s="137"/>
      <c r="O62" s="137">
        <f t="shared" si="13"/>
        <v>0</v>
      </c>
      <c r="P62" s="137"/>
      <c r="Q62" s="137">
        <f t="shared" si="14"/>
        <v>0</v>
      </c>
      <c r="R62" s="137"/>
      <c r="S62" s="137"/>
      <c r="T62" s="138"/>
      <c r="U62" s="137">
        <f t="shared" si="15"/>
        <v>0</v>
      </c>
      <c r="V62" s="137"/>
      <c r="W62" s="137">
        <f t="shared" si="16"/>
        <v>0</v>
      </c>
      <c r="X62" s="122"/>
      <c r="Y62" s="122"/>
      <c r="Z62" s="122"/>
      <c r="AA62" s="124">
        <f t="shared" si="17"/>
        <v>0</v>
      </c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</row>
    <row r="63" spans="2:47" s="116" customFormat="1" ht="39.75" customHeight="1" hidden="1">
      <c r="B63" s="215"/>
      <c r="C63" s="207"/>
      <c r="D63" s="121"/>
      <c r="E63" s="122"/>
      <c r="F63" s="122"/>
      <c r="G63" s="122"/>
      <c r="H63" s="122">
        <f t="shared" si="9"/>
        <v>0</v>
      </c>
      <c r="I63" s="137">
        <f t="shared" si="10"/>
        <v>0</v>
      </c>
      <c r="J63" s="137"/>
      <c r="K63" s="137">
        <f t="shared" si="11"/>
        <v>0</v>
      </c>
      <c r="L63" s="137"/>
      <c r="M63" s="137">
        <f t="shared" si="12"/>
        <v>0</v>
      </c>
      <c r="N63" s="137"/>
      <c r="O63" s="137">
        <f t="shared" si="13"/>
        <v>0</v>
      </c>
      <c r="P63" s="137"/>
      <c r="Q63" s="137">
        <f t="shared" si="14"/>
        <v>0</v>
      </c>
      <c r="R63" s="137"/>
      <c r="S63" s="137"/>
      <c r="T63" s="138"/>
      <c r="U63" s="137">
        <f t="shared" si="15"/>
        <v>0</v>
      </c>
      <c r="V63" s="137"/>
      <c r="W63" s="137">
        <f t="shared" si="16"/>
        <v>0</v>
      </c>
      <c r="X63" s="122"/>
      <c r="Y63" s="122"/>
      <c r="Z63" s="122"/>
      <c r="AA63" s="124">
        <f t="shared" si="17"/>
        <v>0</v>
      </c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</row>
    <row r="64" spans="2:47" s="116" customFormat="1" ht="39.75" customHeight="1" hidden="1">
      <c r="B64" s="215"/>
      <c r="C64" s="207"/>
      <c r="D64" s="121"/>
      <c r="E64" s="122"/>
      <c r="F64" s="122"/>
      <c r="G64" s="122"/>
      <c r="H64" s="122">
        <f t="shared" si="9"/>
        <v>0</v>
      </c>
      <c r="I64" s="137">
        <f t="shared" si="10"/>
        <v>0</v>
      </c>
      <c r="J64" s="137"/>
      <c r="K64" s="137">
        <f t="shared" si="11"/>
        <v>0</v>
      </c>
      <c r="L64" s="137"/>
      <c r="M64" s="137">
        <f t="shared" si="12"/>
        <v>0</v>
      </c>
      <c r="N64" s="137"/>
      <c r="O64" s="137">
        <f t="shared" si="13"/>
        <v>0</v>
      </c>
      <c r="P64" s="137"/>
      <c r="Q64" s="137">
        <f t="shared" si="14"/>
        <v>0</v>
      </c>
      <c r="R64" s="137"/>
      <c r="S64" s="137"/>
      <c r="T64" s="138"/>
      <c r="U64" s="137">
        <f t="shared" si="15"/>
        <v>0</v>
      </c>
      <c r="V64" s="137"/>
      <c r="W64" s="137">
        <f t="shared" si="16"/>
        <v>0</v>
      </c>
      <c r="X64" s="122"/>
      <c r="Y64" s="122"/>
      <c r="Z64" s="122"/>
      <c r="AA64" s="124">
        <f t="shared" si="17"/>
        <v>0</v>
      </c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</row>
    <row r="65" spans="2:47" s="116" customFormat="1" ht="39.75" customHeight="1" hidden="1">
      <c r="B65" s="215"/>
      <c r="C65" s="207"/>
      <c r="D65" s="121"/>
      <c r="E65" s="122"/>
      <c r="F65" s="122"/>
      <c r="G65" s="122"/>
      <c r="H65" s="122">
        <f t="shared" si="9"/>
        <v>0</v>
      </c>
      <c r="I65" s="137">
        <f t="shared" si="10"/>
        <v>0</v>
      </c>
      <c r="J65" s="137"/>
      <c r="K65" s="137">
        <f t="shared" si="11"/>
        <v>0</v>
      </c>
      <c r="L65" s="137"/>
      <c r="M65" s="137">
        <f t="shared" si="12"/>
        <v>0</v>
      </c>
      <c r="N65" s="137"/>
      <c r="O65" s="137">
        <f t="shared" si="13"/>
        <v>0</v>
      </c>
      <c r="P65" s="137"/>
      <c r="Q65" s="137">
        <f t="shared" si="14"/>
        <v>0</v>
      </c>
      <c r="R65" s="137"/>
      <c r="S65" s="137"/>
      <c r="T65" s="138"/>
      <c r="U65" s="137">
        <f t="shared" si="15"/>
        <v>0</v>
      </c>
      <c r="V65" s="137"/>
      <c r="W65" s="137">
        <f t="shared" si="16"/>
        <v>0</v>
      </c>
      <c r="X65" s="122"/>
      <c r="Y65" s="122"/>
      <c r="Z65" s="122"/>
      <c r="AA65" s="124">
        <f t="shared" si="17"/>
        <v>0</v>
      </c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</row>
    <row r="66" spans="2:47" s="116" customFormat="1" ht="39.75" customHeight="1" hidden="1">
      <c r="B66" s="215"/>
      <c r="C66" s="207"/>
      <c r="D66" s="121"/>
      <c r="E66" s="122"/>
      <c r="F66" s="122"/>
      <c r="G66" s="122"/>
      <c r="H66" s="122">
        <f t="shared" si="9"/>
        <v>0</v>
      </c>
      <c r="I66" s="137">
        <f t="shared" si="10"/>
        <v>0</v>
      </c>
      <c r="J66" s="137"/>
      <c r="K66" s="137">
        <f t="shared" si="11"/>
        <v>0</v>
      </c>
      <c r="L66" s="137"/>
      <c r="M66" s="137">
        <f t="shared" si="12"/>
        <v>0</v>
      </c>
      <c r="N66" s="137"/>
      <c r="O66" s="137">
        <f t="shared" si="13"/>
        <v>0</v>
      </c>
      <c r="P66" s="137"/>
      <c r="Q66" s="137">
        <f t="shared" si="14"/>
        <v>0</v>
      </c>
      <c r="R66" s="137"/>
      <c r="S66" s="137"/>
      <c r="T66" s="138"/>
      <c r="U66" s="137">
        <f t="shared" si="15"/>
        <v>0</v>
      </c>
      <c r="V66" s="137"/>
      <c r="W66" s="137">
        <f t="shared" si="16"/>
        <v>0</v>
      </c>
      <c r="X66" s="122"/>
      <c r="Y66" s="122"/>
      <c r="Z66" s="122"/>
      <c r="AA66" s="124">
        <f t="shared" si="17"/>
        <v>0</v>
      </c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</row>
    <row r="67" spans="2:47" s="116" customFormat="1" ht="39.75" customHeight="1" hidden="1">
      <c r="B67" s="215"/>
      <c r="C67" s="207"/>
      <c r="D67" s="121"/>
      <c r="E67" s="122"/>
      <c r="F67" s="122"/>
      <c r="G67" s="122"/>
      <c r="H67" s="122">
        <f t="shared" si="9"/>
        <v>0</v>
      </c>
      <c r="I67" s="137">
        <f t="shared" si="10"/>
        <v>0</v>
      </c>
      <c r="J67" s="137"/>
      <c r="K67" s="137">
        <f t="shared" si="11"/>
        <v>0</v>
      </c>
      <c r="L67" s="137"/>
      <c r="M67" s="137">
        <f t="shared" si="12"/>
        <v>0</v>
      </c>
      <c r="N67" s="137"/>
      <c r="O67" s="137">
        <f t="shared" si="13"/>
        <v>0</v>
      </c>
      <c r="P67" s="137"/>
      <c r="Q67" s="137">
        <f t="shared" si="14"/>
        <v>0</v>
      </c>
      <c r="R67" s="137"/>
      <c r="S67" s="137"/>
      <c r="T67" s="138"/>
      <c r="U67" s="137">
        <f t="shared" si="15"/>
        <v>0</v>
      </c>
      <c r="V67" s="137"/>
      <c r="W67" s="137">
        <f t="shared" si="16"/>
        <v>0</v>
      </c>
      <c r="X67" s="122"/>
      <c r="Y67" s="122"/>
      <c r="Z67" s="122"/>
      <c r="AA67" s="124">
        <f t="shared" si="17"/>
        <v>0</v>
      </c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</row>
    <row r="68" spans="2:47" s="116" customFormat="1" ht="39.75" customHeight="1" hidden="1">
      <c r="B68" s="215"/>
      <c r="C68" s="207"/>
      <c r="D68" s="121"/>
      <c r="E68" s="122"/>
      <c r="F68" s="122"/>
      <c r="G68" s="122"/>
      <c r="H68" s="122">
        <f t="shared" si="9"/>
        <v>0</v>
      </c>
      <c r="I68" s="137">
        <f t="shared" si="10"/>
        <v>0</v>
      </c>
      <c r="J68" s="137"/>
      <c r="K68" s="137">
        <f t="shared" si="11"/>
        <v>0</v>
      </c>
      <c r="L68" s="137"/>
      <c r="M68" s="137">
        <f t="shared" si="12"/>
        <v>0</v>
      </c>
      <c r="N68" s="137"/>
      <c r="O68" s="137">
        <f t="shared" si="13"/>
        <v>0</v>
      </c>
      <c r="P68" s="137"/>
      <c r="Q68" s="137">
        <f t="shared" si="14"/>
        <v>0</v>
      </c>
      <c r="R68" s="137"/>
      <c r="S68" s="137"/>
      <c r="T68" s="138"/>
      <c r="U68" s="137">
        <f t="shared" si="15"/>
        <v>0</v>
      </c>
      <c r="V68" s="137"/>
      <c r="W68" s="137">
        <f t="shared" si="16"/>
        <v>0</v>
      </c>
      <c r="X68" s="122"/>
      <c r="Y68" s="122"/>
      <c r="Z68" s="122"/>
      <c r="AA68" s="124">
        <f t="shared" si="17"/>
        <v>0</v>
      </c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</row>
    <row r="69" spans="2:47" s="116" customFormat="1" ht="39.75" customHeight="1" hidden="1">
      <c r="B69" s="215"/>
      <c r="C69" s="207"/>
      <c r="D69" s="121"/>
      <c r="E69" s="122"/>
      <c r="F69" s="122"/>
      <c r="G69" s="122"/>
      <c r="H69" s="122">
        <f t="shared" si="9"/>
        <v>0</v>
      </c>
      <c r="I69" s="137">
        <f t="shared" si="10"/>
        <v>0</v>
      </c>
      <c r="J69" s="137"/>
      <c r="K69" s="137">
        <f t="shared" si="11"/>
        <v>0</v>
      </c>
      <c r="L69" s="137"/>
      <c r="M69" s="137">
        <f t="shared" si="12"/>
        <v>0</v>
      </c>
      <c r="N69" s="137"/>
      <c r="O69" s="137">
        <f t="shared" si="13"/>
        <v>0</v>
      </c>
      <c r="P69" s="137"/>
      <c r="Q69" s="137">
        <f t="shared" si="14"/>
        <v>0</v>
      </c>
      <c r="R69" s="137"/>
      <c r="S69" s="137"/>
      <c r="T69" s="138"/>
      <c r="U69" s="137">
        <f t="shared" si="15"/>
        <v>0</v>
      </c>
      <c r="V69" s="137"/>
      <c r="W69" s="137">
        <f t="shared" si="16"/>
        <v>0</v>
      </c>
      <c r="X69" s="122"/>
      <c r="Y69" s="122"/>
      <c r="Z69" s="122"/>
      <c r="AA69" s="124">
        <f t="shared" si="17"/>
        <v>0</v>
      </c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</row>
    <row r="70" spans="2:47" s="116" customFormat="1" ht="39.75" customHeight="1" hidden="1">
      <c r="B70" s="215"/>
      <c r="C70" s="207"/>
      <c r="D70" s="121"/>
      <c r="E70" s="122"/>
      <c r="F70" s="122"/>
      <c r="G70" s="122"/>
      <c r="H70" s="122">
        <f t="shared" si="9"/>
        <v>0</v>
      </c>
      <c r="I70" s="137">
        <f t="shared" si="10"/>
        <v>0</v>
      </c>
      <c r="J70" s="137"/>
      <c r="K70" s="137">
        <f t="shared" si="11"/>
        <v>0</v>
      </c>
      <c r="L70" s="137"/>
      <c r="M70" s="137">
        <f t="shared" si="12"/>
        <v>0</v>
      </c>
      <c r="N70" s="137"/>
      <c r="O70" s="137">
        <f t="shared" si="13"/>
        <v>0</v>
      </c>
      <c r="P70" s="137"/>
      <c r="Q70" s="137">
        <f t="shared" si="14"/>
        <v>0</v>
      </c>
      <c r="R70" s="137"/>
      <c r="S70" s="137"/>
      <c r="T70" s="138"/>
      <c r="U70" s="137">
        <f t="shared" si="15"/>
        <v>0</v>
      </c>
      <c r="V70" s="137"/>
      <c r="W70" s="137">
        <f t="shared" si="16"/>
        <v>0</v>
      </c>
      <c r="X70" s="122"/>
      <c r="Y70" s="122"/>
      <c r="Z70" s="122"/>
      <c r="AA70" s="124">
        <f t="shared" si="17"/>
        <v>0</v>
      </c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</row>
    <row r="71" spans="2:47" s="116" customFormat="1" ht="39.75" customHeight="1" hidden="1">
      <c r="B71" s="215"/>
      <c r="C71" s="207"/>
      <c r="D71" s="121"/>
      <c r="E71" s="122"/>
      <c r="F71" s="122"/>
      <c r="G71" s="122"/>
      <c r="H71" s="122">
        <f t="shared" si="9"/>
        <v>0</v>
      </c>
      <c r="I71" s="137">
        <f t="shared" si="10"/>
        <v>0</v>
      </c>
      <c r="J71" s="137"/>
      <c r="K71" s="137">
        <f t="shared" si="11"/>
        <v>0</v>
      </c>
      <c r="L71" s="137"/>
      <c r="M71" s="137">
        <f t="shared" si="12"/>
        <v>0</v>
      </c>
      <c r="N71" s="137"/>
      <c r="O71" s="137">
        <f t="shared" si="13"/>
        <v>0</v>
      </c>
      <c r="P71" s="137"/>
      <c r="Q71" s="137">
        <f t="shared" si="14"/>
        <v>0</v>
      </c>
      <c r="R71" s="137"/>
      <c r="S71" s="137"/>
      <c r="T71" s="138"/>
      <c r="U71" s="137">
        <f t="shared" si="15"/>
        <v>0</v>
      </c>
      <c r="V71" s="137"/>
      <c r="W71" s="137">
        <f t="shared" si="16"/>
        <v>0</v>
      </c>
      <c r="X71" s="122"/>
      <c r="Y71" s="122"/>
      <c r="Z71" s="122"/>
      <c r="AA71" s="124">
        <f t="shared" si="17"/>
        <v>0</v>
      </c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</row>
    <row r="72" spans="2:47" s="116" customFormat="1" ht="39.75" customHeight="1">
      <c r="B72" s="215"/>
      <c r="C72" s="207"/>
      <c r="D72" s="126" t="s">
        <v>31</v>
      </c>
      <c r="E72" s="127">
        <f>SUM(E50:E71)</f>
        <v>18.700000000000003</v>
      </c>
      <c r="F72" s="127"/>
      <c r="G72" s="127"/>
      <c r="H72" s="127">
        <f>SUM(H50:H71)</f>
        <v>8917</v>
      </c>
      <c r="I72" s="139">
        <f>SUM(I50:I71)</f>
        <v>73228.875</v>
      </c>
      <c r="J72" s="139"/>
      <c r="K72" s="139">
        <f>SUM(K50:K71)</f>
        <v>11840.053399999999</v>
      </c>
      <c r="L72" s="139"/>
      <c r="M72" s="139">
        <f>SUM(M50:M71)</f>
        <v>7418.6</v>
      </c>
      <c r="N72" s="139"/>
      <c r="O72" s="139">
        <f>SUM(O50:O71)</f>
        <v>1892.5</v>
      </c>
      <c r="P72" s="139"/>
      <c r="Q72" s="139">
        <f>SUM(Q50:Q71)</f>
        <v>0</v>
      </c>
      <c r="R72" s="139">
        <f>SUM(R50:R71)</f>
        <v>0</v>
      </c>
      <c r="S72" s="139">
        <f>SUM(S50:S71)</f>
        <v>0</v>
      </c>
      <c r="T72" s="144"/>
      <c r="U72" s="139">
        <f>SUM(U50:U71)</f>
        <v>0</v>
      </c>
      <c r="V72" s="139"/>
      <c r="W72" s="139">
        <f>SUM(W50:W71)</f>
        <v>0</v>
      </c>
      <c r="X72" s="127">
        <f>SUM(X50:X71)</f>
        <v>0</v>
      </c>
      <c r="Y72" s="127">
        <f>SUM(Y50:Y71)</f>
        <v>0</v>
      </c>
      <c r="Z72" s="127">
        <f>SUM(Z50:Z71)</f>
        <v>89166.17</v>
      </c>
      <c r="AA72" s="129">
        <f>SUM(AA50:AA71)</f>
        <v>183546.1984</v>
      </c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</row>
    <row r="73" spans="2:47" s="116" customFormat="1" ht="39.75" customHeight="1">
      <c r="B73" s="215"/>
      <c r="C73" s="207"/>
      <c r="D73" s="121" t="s">
        <v>106</v>
      </c>
      <c r="E73" s="122">
        <v>1</v>
      </c>
      <c r="F73" s="122">
        <v>3457</v>
      </c>
      <c r="G73" s="122">
        <v>25</v>
      </c>
      <c r="H73" s="122">
        <f aca="true" t="shared" si="18" ref="H73:H81">F73*G73/100</f>
        <v>864.25</v>
      </c>
      <c r="I73" s="137">
        <f aca="true" t="shared" si="19" ref="I73:I81">(F73+H73)*E73</f>
        <v>4321.25</v>
      </c>
      <c r="J73" s="137"/>
      <c r="K73" s="137">
        <f aca="true" t="shared" si="20" ref="K73:K81">I73*J73/100</f>
        <v>0</v>
      </c>
      <c r="L73" s="137"/>
      <c r="M73" s="137">
        <f aca="true" t="shared" si="21" ref="M73:M81">I73*L73/100</f>
        <v>0</v>
      </c>
      <c r="N73" s="137"/>
      <c r="O73" s="137">
        <f aca="true" t="shared" si="22" ref="O73:O81">I73*N73/100</f>
        <v>0</v>
      </c>
      <c r="P73" s="137"/>
      <c r="Q73" s="137">
        <f aca="true" t="shared" si="23" ref="Q73:Q81">I73*P73/100</f>
        <v>0</v>
      </c>
      <c r="R73" s="137"/>
      <c r="S73" s="137"/>
      <c r="T73" s="138"/>
      <c r="U73" s="137">
        <f aca="true" t="shared" si="24" ref="U73:U81">I73*T73/100</f>
        <v>0</v>
      </c>
      <c r="V73" s="137"/>
      <c r="W73" s="137">
        <f aca="true" t="shared" si="25" ref="W73:W81">V73*I73/100</f>
        <v>0</v>
      </c>
      <c r="X73" s="122"/>
      <c r="Y73" s="122"/>
      <c r="Z73" s="122">
        <v>5167.75</v>
      </c>
      <c r="AA73" s="124">
        <f aca="true" t="shared" si="26" ref="AA73:AA81">I73+K73+M73+O73+Q73+S73+U73+W73+Y73+Z73</f>
        <v>9489</v>
      </c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</row>
    <row r="74" spans="2:47" s="116" customFormat="1" ht="39.75" customHeight="1">
      <c r="B74" s="215"/>
      <c r="C74" s="207"/>
      <c r="D74" s="121" t="s">
        <v>74</v>
      </c>
      <c r="E74" s="122">
        <v>1</v>
      </c>
      <c r="F74" s="122">
        <v>3028</v>
      </c>
      <c r="G74" s="122">
        <v>25</v>
      </c>
      <c r="H74" s="122">
        <f t="shared" si="18"/>
        <v>757</v>
      </c>
      <c r="I74" s="137">
        <f t="shared" si="19"/>
        <v>3785</v>
      </c>
      <c r="J74" s="137"/>
      <c r="K74" s="137">
        <f t="shared" si="20"/>
        <v>0</v>
      </c>
      <c r="L74" s="137"/>
      <c r="M74" s="137">
        <f t="shared" si="21"/>
        <v>0</v>
      </c>
      <c r="N74" s="137"/>
      <c r="O74" s="137">
        <f t="shared" si="22"/>
        <v>0</v>
      </c>
      <c r="P74" s="137"/>
      <c r="Q74" s="137">
        <f t="shared" si="23"/>
        <v>0</v>
      </c>
      <c r="R74" s="137"/>
      <c r="S74" s="137"/>
      <c r="T74" s="137"/>
      <c r="U74" s="137">
        <f t="shared" si="24"/>
        <v>0</v>
      </c>
      <c r="V74" s="137"/>
      <c r="W74" s="137">
        <f t="shared" si="25"/>
        <v>0</v>
      </c>
      <c r="X74" s="122"/>
      <c r="Y74" s="122"/>
      <c r="Z74" s="122">
        <v>5704</v>
      </c>
      <c r="AA74" s="124">
        <f t="shared" si="26"/>
        <v>9489</v>
      </c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</row>
    <row r="75" spans="2:47" s="116" customFormat="1" ht="39.75" customHeight="1">
      <c r="B75" s="215"/>
      <c r="C75" s="207"/>
      <c r="D75" s="121" t="s">
        <v>75</v>
      </c>
      <c r="E75" s="122">
        <v>1</v>
      </c>
      <c r="F75" s="122">
        <v>3028</v>
      </c>
      <c r="G75" s="122">
        <v>25</v>
      </c>
      <c r="H75" s="122">
        <f t="shared" si="18"/>
        <v>757</v>
      </c>
      <c r="I75" s="137">
        <f t="shared" si="19"/>
        <v>3785</v>
      </c>
      <c r="J75" s="137"/>
      <c r="K75" s="137">
        <f t="shared" si="20"/>
        <v>0</v>
      </c>
      <c r="L75" s="137"/>
      <c r="M75" s="137">
        <f t="shared" si="21"/>
        <v>0</v>
      </c>
      <c r="N75" s="137"/>
      <c r="O75" s="137">
        <f t="shared" si="22"/>
        <v>0</v>
      </c>
      <c r="P75" s="137"/>
      <c r="Q75" s="137">
        <f t="shared" si="23"/>
        <v>0</v>
      </c>
      <c r="R75" s="137"/>
      <c r="S75" s="137"/>
      <c r="T75" s="138"/>
      <c r="U75" s="137">
        <f t="shared" si="24"/>
        <v>0</v>
      </c>
      <c r="V75" s="137"/>
      <c r="W75" s="137">
        <f t="shared" si="25"/>
        <v>0</v>
      </c>
      <c r="X75" s="122"/>
      <c r="Y75" s="122"/>
      <c r="Z75" s="122">
        <v>5704</v>
      </c>
      <c r="AA75" s="124">
        <f t="shared" si="26"/>
        <v>9489</v>
      </c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</row>
    <row r="76" spans="2:47" s="116" customFormat="1" ht="39.75" customHeight="1">
      <c r="B76" s="215"/>
      <c r="C76" s="207"/>
      <c r="D76" s="121" t="s">
        <v>63</v>
      </c>
      <c r="E76" s="122">
        <v>1</v>
      </c>
      <c r="F76" s="122">
        <v>3028</v>
      </c>
      <c r="G76" s="122">
        <v>25</v>
      </c>
      <c r="H76" s="122">
        <f t="shared" si="18"/>
        <v>757</v>
      </c>
      <c r="I76" s="137">
        <f t="shared" si="19"/>
        <v>3785</v>
      </c>
      <c r="J76" s="137"/>
      <c r="K76" s="137">
        <f t="shared" si="20"/>
        <v>0</v>
      </c>
      <c r="L76" s="137"/>
      <c r="M76" s="137">
        <f t="shared" si="21"/>
        <v>0</v>
      </c>
      <c r="N76" s="137"/>
      <c r="O76" s="137">
        <f t="shared" si="22"/>
        <v>0</v>
      </c>
      <c r="P76" s="137"/>
      <c r="Q76" s="137">
        <f t="shared" si="23"/>
        <v>0</v>
      </c>
      <c r="R76" s="137"/>
      <c r="S76" s="137"/>
      <c r="T76" s="138"/>
      <c r="U76" s="137">
        <f t="shared" si="24"/>
        <v>0</v>
      </c>
      <c r="V76" s="137"/>
      <c r="W76" s="137">
        <f t="shared" si="25"/>
        <v>0</v>
      </c>
      <c r="X76" s="122"/>
      <c r="Y76" s="122"/>
      <c r="Z76" s="122">
        <v>5704</v>
      </c>
      <c r="AA76" s="124">
        <f t="shared" si="26"/>
        <v>9489</v>
      </c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</row>
    <row r="77" spans="2:47" s="116" customFormat="1" ht="39.75" customHeight="1">
      <c r="B77" s="215"/>
      <c r="C77" s="207"/>
      <c r="D77" s="121" t="s">
        <v>67</v>
      </c>
      <c r="E77" s="122">
        <v>2</v>
      </c>
      <c r="F77" s="122">
        <v>3457</v>
      </c>
      <c r="G77" s="122">
        <v>25</v>
      </c>
      <c r="H77" s="122">
        <f t="shared" si="18"/>
        <v>864.25</v>
      </c>
      <c r="I77" s="137">
        <f t="shared" si="19"/>
        <v>8642.5</v>
      </c>
      <c r="J77" s="137"/>
      <c r="K77" s="137">
        <f t="shared" si="20"/>
        <v>0</v>
      </c>
      <c r="L77" s="137"/>
      <c r="M77" s="137">
        <f t="shared" si="21"/>
        <v>0</v>
      </c>
      <c r="N77" s="137">
        <v>12</v>
      </c>
      <c r="O77" s="137">
        <f t="shared" si="22"/>
        <v>1037.1</v>
      </c>
      <c r="P77" s="137"/>
      <c r="Q77" s="137">
        <f t="shared" si="23"/>
        <v>0</v>
      </c>
      <c r="R77" s="137"/>
      <c r="S77" s="137"/>
      <c r="T77" s="138"/>
      <c r="U77" s="137">
        <f t="shared" si="24"/>
        <v>0</v>
      </c>
      <c r="V77" s="137"/>
      <c r="W77" s="137">
        <f t="shared" si="25"/>
        <v>0</v>
      </c>
      <c r="X77" s="122"/>
      <c r="Y77" s="122"/>
      <c r="Z77" s="122">
        <v>9298.4</v>
      </c>
      <c r="AA77" s="124">
        <f t="shared" si="26"/>
        <v>18978</v>
      </c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</row>
    <row r="78" spans="2:47" s="116" customFormat="1" ht="39.75" customHeight="1">
      <c r="B78" s="215"/>
      <c r="C78" s="207"/>
      <c r="D78" s="121" t="s">
        <v>68</v>
      </c>
      <c r="E78" s="122">
        <v>2</v>
      </c>
      <c r="F78" s="122">
        <v>3028</v>
      </c>
      <c r="G78" s="122">
        <v>25</v>
      </c>
      <c r="H78" s="122">
        <f t="shared" si="18"/>
        <v>757</v>
      </c>
      <c r="I78" s="137">
        <f>(F78+H78)*E78</f>
        <v>7570</v>
      </c>
      <c r="J78" s="137"/>
      <c r="K78" s="137">
        <f t="shared" si="20"/>
        <v>0</v>
      </c>
      <c r="L78" s="137"/>
      <c r="M78" s="137">
        <f t="shared" si="21"/>
        <v>0</v>
      </c>
      <c r="N78" s="137"/>
      <c r="O78" s="137">
        <f t="shared" si="22"/>
        <v>0</v>
      </c>
      <c r="P78" s="137"/>
      <c r="Q78" s="137">
        <f t="shared" si="23"/>
        <v>0</v>
      </c>
      <c r="R78" s="137"/>
      <c r="S78" s="137"/>
      <c r="T78" s="138"/>
      <c r="U78" s="137">
        <f t="shared" si="24"/>
        <v>0</v>
      </c>
      <c r="V78" s="137"/>
      <c r="W78" s="137">
        <f t="shared" si="25"/>
        <v>0</v>
      </c>
      <c r="X78" s="122"/>
      <c r="Y78" s="122"/>
      <c r="Z78" s="122">
        <v>11408</v>
      </c>
      <c r="AA78" s="124">
        <f t="shared" si="26"/>
        <v>18978</v>
      </c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</row>
    <row r="79" spans="2:47" s="116" customFormat="1" ht="38.25" customHeight="1">
      <c r="B79" s="215"/>
      <c r="C79" s="207"/>
      <c r="D79" s="121" t="s">
        <v>78</v>
      </c>
      <c r="E79" s="122">
        <v>1</v>
      </c>
      <c r="F79" s="122">
        <v>3028</v>
      </c>
      <c r="G79" s="122">
        <v>25</v>
      </c>
      <c r="H79" s="122">
        <f t="shared" si="18"/>
        <v>757</v>
      </c>
      <c r="I79" s="137">
        <f t="shared" si="19"/>
        <v>3785</v>
      </c>
      <c r="J79" s="137"/>
      <c r="K79" s="137">
        <f t="shared" si="20"/>
        <v>0</v>
      </c>
      <c r="L79" s="137"/>
      <c r="M79" s="137">
        <f t="shared" si="21"/>
        <v>0</v>
      </c>
      <c r="N79" s="137"/>
      <c r="O79" s="137">
        <f t="shared" si="22"/>
        <v>0</v>
      </c>
      <c r="P79" s="137"/>
      <c r="Q79" s="137">
        <f t="shared" si="23"/>
        <v>0</v>
      </c>
      <c r="R79" s="137"/>
      <c r="S79" s="137"/>
      <c r="T79" s="138"/>
      <c r="U79" s="137">
        <f t="shared" si="24"/>
        <v>0</v>
      </c>
      <c r="V79" s="137"/>
      <c r="W79" s="137">
        <f t="shared" si="25"/>
        <v>0</v>
      </c>
      <c r="X79" s="122"/>
      <c r="Y79" s="122"/>
      <c r="Z79" s="122">
        <v>5704</v>
      </c>
      <c r="AA79" s="124">
        <f t="shared" si="26"/>
        <v>9489</v>
      </c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</row>
    <row r="80" spans="2:47" s="116" customFormat="1" ht="34.5" customHeight="1">
      <c r="B80" s="215"/>
      <c r="C80" s="207"/>
      <c r="D80" s="121" t="s">
        <v>61</v>
      </c>
      <c r="E80" s="122">
        <v>0.5</v>
      </c>
      <c r="F80" s="122">
        <v>3028</v>
      </c>
      <c r="G80" s="122">
        <v>25</v>
      </c>
      <c r="H80" s="122">
        <f t="shared" si="18"/>
        <v>757</v>
      </c>
      <c r="I80" s="137">
        <f t="shared" si="19"/>
        <v>1892.5</v>
      </c>
      <c r="J80" s="137"/>
      <c r="K80" s="137">
        <f t="shared" si="20"/>
        <v>0</v>
      </c>
      <c r="L80" s="137"/>
      <c r="M80" s="137">
        <f t="shared" si="21"/>
        <v>0</v>
      </c>
      <c r="N80" s="137"/>
      <c r="O80" s="137">
        <f t="shared" si="22"/>
        <v>0</v>
      </c>
      <c r="P80" s="137"/>
      <c r="Q80" s="137">
        <f t="shared" si="23"/>
        <v>0</v>
      </c>
      <c r="R80" s="137"/>
      <c r="S80" s="137"/>
      <c r="T80" s="138"/>
      <c r="U80" s="137">
        <f t="shared" si="24"/>
        <v>0</v>
      </c>
      <c r="V80" s="137"/>
      <c r="W80" s="137">
        <f t="shared" si="25"/>
        <v>0</v>
      </c>
      <c r="X80" s="122"/>
      <c r="Y80" s="122"/>
      <c r="Z80" s="122">
        <v>2852</v>
      </c>
      <c r="AA80" s="124">
        <f t="shared" si="26"/>
        <v>4744.5</v>
      </c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</row>
    <row r="81" spans="2:47" s="116" customFormat="1" ht="39.75" customHeight="1">
      <c r="B81" s="215"/>
      <c r="C81" s="207"/>
      <c r="D81" s="121" t="s">
        <v>60</v>
      </c>
      <c r="E81" s="122">
        <v>3</v>
      </c>
      <c r="F81" s="122">
        <v>3028</v>
      </c>
      <c r="G81" s="122">
        <v>25</v>
      </c>
      <c r="H81" s="122">
        <f t="shared" si="18"/>
        <v>757</v>
      </c>
      <c r="I81" s="137">
        <f t="shared" si="19"/>
        <v>11355</v>
      </c>
      <c r="J81" s="137"/>
      <c r="K81" s="137">
        <f t="shared" si="20"/>
        <v>0</v>
      </c>
      <c r="L81" s="137">
        <v>35</v>
      </c>
      <c r="M81" s="137">
        <f t="shared" si="21"/>
        <v>3974.25</v>
      </c>
      <c r="N81" s="137"/>
      <c r="O81" s="137">
        <f t="shared" si="22"/>
        <v>0</v>
      </c>
      <c r="P81" s="137"/>
      <c r="Q81" s="137">
        <f t="shared" si="23"/>
        <v>0</v>
      </c>
      <c r="R81" s="137"/>
      <c r="S81" s="137"/>
      <c r="T81" s="138"/>
      <c r="U81" s="137">
        <f t="shared" si="24"/>
        <v>0</v>
      </c>
      <c r="V81" s="137"/>
      <c r="W81" s="137">
        <f t="shared" si="25"/>
        <v>0</v>
      </c>
      <c r="X81" s="122"/>
      <c r="Y81" s="122"/>
      <c r="Z81" s="122">
        <v>13137.75</v>
      </c>
      <c r="AA81" s="124">
        <f t="shared" si="26"/>
        <v>28467</v>
      </c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</row>
    <row r="82" spans="2:47" s="116" customFormat="1" ht="43.5" customHeight="1">
      <c r="B82" s="216"/>
      <c r="C82" s="207"/>
      <c r="D82" s="126" t="s">
        <v>34</v>
      </c>
      <c r="E82" s="127">
        <f>SUM(E73:E81)</f>
        <v>12.5</v>
      </c>
      <c r="F82" s="127"/>
      <c r="G82" s="127"/>
      <c r="H82" s="127">
        <f>SUM(H73:H81)</f>
        <v>7027.5</v>
      </c>
      <c r="I82" s="139">
        <f>SUM(I73:I81)</f>
        <v>48921.25</v>
      </c>
      <c r="J82" s="139"/>
      <c r="K82" s="139">
        <f>SUM(K73:K81)</f>
        <v>0</v>
      </c>
      <c r="L82" s="139"/>
      <c r="M82" s="139">
        <f>SUM(M73:M81)</f>
        <v>3974.25</v>
      </c>
      <c r="N82" s="139"/>
      <c r="O82" s="139">
        <f>SUM(O73:O81)</f>
        <v>1037.1</v>
      </c>
      <c r="P82" s="139"/>
      <c r="Q82" s="139">
        <f>SUM(Q73:Q81)</f>
        <v>0</v>
      </c>
      <c r="R82" s="139">
        <f>SUM(R73:R81)</f>
        <v>0</v>
      </c>
      <c r="S82" s="139">
        <f>SUM(S73:S81)</f>
        <v>0</v>
      </c>
      <c r="T82" s="144"/>
      <c r="U82" s="139">
        <f>SUM(U73:U81)</f>
        <v>0</v>
      </c>
      <c r="V82" s="139"/>
      <c r="W82" s="139">
        <f>SUM(W73:W81)</f>
        <v>0</v>
      </c>
      <c r="X82" s="127">
        <f>SUM(X73:X81)</f>
        <v>0</v>
      </c>
      <c r="Y82" s="127">
        <f>SUM(Y73:Y81)</f>
        <v>0</v>
      </c>
      <c r="Z82" s="127">
        <f>SUM(Z73:Z81)</f>
        <v>64679.9</v>
      </c>
      <c r="AA82" s="129">
        <f>SUM(AA73:AA81)</f>
        <v>118612.5</v>
      </c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</row>
    <row r="83" spans="2:47" s="116" customFormat="1" ht="39.75" customHeight="1">
      <c r="B83" s="140"/>
      <c r="C83" s="132"/>
      <c r="D83" s="133" t="s">
        <v>79</v>
      </c>
      <c r="E83" s="134">
        <f>E72+E82</f>
        <v>31.200000000000003</v>
      </c>
      <c r="F83" s="134"/>
      <c r="G83" s="134"/>
      <c r="H83" s="134">
        <f>H72+H82</f>
        <v>15944.5</v>
      </c>
      <c r="I83" s="141">
        <f>I72+I82</f>
        <v>122150.125</v>
      </c>
      <c r="J83" s="141"/>
      <c r="K83" s="141">
        <f>K72+K82</f>
        <v>11840.053399999999</v>
      </c>
      <c r="L83" s="141"/>
      <c r="M83" s="141">
        <f>M72+M82</f>
        <v>11392.85</v>
      </c>
      <c r="N83" s="141"/>
      <c r="O83" s="141">
        <f>O72+O82</f>
        <v>2929.6</v>
      </c>
      <c r="P83" s="141"/>
      <c r="Q83" s="141">
        <f>Q72+Q82</f>
        <v>0</v>
      </c>
      <c r="R83" s="141">
        <f>R72+R82</f>
        <v>0</v>
      </c>
      <c r="S83" s="141">
        <f>S72+S82</f>
        <v>0</v>
      </c>
      <c r="T83" s="142"/>
      <c r="U83" s="141">
        <f>U72+U82</f>
        <v>0</v>
      </c>
      <c r="V83" s="141"/>
      <c r="W83" s="141">
        <f>W72+W82</f>
        <v>0</v>
      </c>
      <c r="X83" s="134">
        <f>X72+X82</f>
        <v>0</v>
      </c>
      <c r="Y83" s="134">
        <f>Y72+Y82</f>
        <v>0</v>
      </c>
      <c r="Z83" s="134">
        <f>Z72+Z82</f>
        <v>153846.07</v>
      </c>
      <c r="AA83" s="136">
        <f>AA72+AA82</f>
        <v>302158.6984</v>
      </c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</row>
    <row r="84" spans="2:47" s="116" customFormat="1" ht="39.75" customHeight="1">
      <c r="B84" s="217"/>
      <c r="C84" s="207" t="s">
        <v>32</v>
      </c>
      <c r="D84" s="121" t="s">
        <v>81</v>
      </c>
      <c r="E84" s="122">
        <v>1</v>
      </c>
      <c r="F84" s="122">
        <v>5431</v>
      </c>
      <c r="G84" s="122">
        <v>25</v>
      </c>
      <c r="H84" s="122">
        <f>F84*G84/100</f>
        <v>1357.75</v>
      </c>
      <c r="I84" s="137">
        <f>(F84+H84)*E84</f>
        <v>6788.75</v>
      </c>
      <c r="J84" s="137"/>
      <c r="K84" s="137">
        <f>I84*J84/100</f>
        <v>0</v>
      </c>
      <c r="L84" s="137"/>
      <c r="M84" s="137">
        <f>I84*L84/100</f>
        <v>0</v>
      </c>
      <c r="N84" s="137"/>
      <c r="O84" s="137">
        <f>I84*N84/100</f>
        <v>0</v>
      </c>
      <c r="P84" s="137"/>
      <c r="Q84" s="137">
        <f>I84*P84/100</f>
        <v>0</v>
      </c>
      <c r="R84" s="137"/>
      <c r="S84" s="137"/>
      <c r="T84" s="138"/>
      <c r="U84" s="137">
        <f>I84*T84/100</f>
        <v>0</v>
      </c>
      <c r="V84" s="137">
        <v>10</v>
      </c>
      <c r="W84" s="137">
        <f>V84*I84/100</f>
        <v>678.875</v>
      </c>
      <c r="X84" s="122"/>
      <c r="Y84" s="122"/>
      <c r="Z84" s="122">
        <v>2021.37</v>
      </c>
      <c r="AA84" s="124">
        <f>I84+K84+M84+O84+Q84+S84+U84+W84+Y84+Z84</f>
        <v>9488.994999999999</v>
      </c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5"/>
      <c r="AT84" s="125"/>
      <c r="AU84" s="125"/>
    </row>
    <row r="85" spans="2:47" s="116" customFormat="1" ht="39.75" customHeight="1">
      <c r="B85" s="217"/>
      <c r="C85" s="207"/>
      <c r="D85" s="126" t="s">
        <v>34</v>
      </c>
      <c r="E85" s="127">
        <f>SUM(E84:E84)</f>
        <v>1</v>
      </c>
      <c r="F85" s="127"/>
      <c r="G85" s="127"/>
      <c r="H85" s="127">
        <f>SUM(H84:H84)</f>
        <v>1357.75</v>
      </c>
      <c r="I85" s="139">
        <f>SUM(I84:I84)</f>
        <v>6788.75</v>
      </c>
      <c r="J85" s="139"/>
      <c r="K85" s="139">
        <f>SUM(K84:K84)</f>
        <v>0</v>
      </c>
      <c r="L85" s="139"/>
      <c r="M85" s="139">
        <f>SUM(M84:M84)</f>
        <v>0</v>
      </c>
      <c r="N85" s="139"/>
      <c r="O85" s="139">
        <f>SUM(O84:O84)</f>
        <v>0</v>
      </c>
      <c r="P85" s="139"/>
      <c r="Q85" s="139">
        <f>SUM(Q84:Q84)</f>
        <v>0</v>
      </c>
      <c r="R85" s="139">
        <f>SUM(R84:R84)</f>
        <v>0</v>
      </c>
      <c r="S85" s="139">
        <f>SUM(S84:S84)</f>
        <v>0</v>
      </c>
      <c r="T85" s="144"/>
      <c r="U85" s="139">
        <f>SUM(U84:U84)</f>
        <v>0</v>
      </c>
      <c r="V85" s="139"/>
      <c r="W85" s="139">
        <f>SUM(W84:W84)</f>
        <v>678.875</v>
      </c>
      <c r="X85" s="127">
        <f>SUM(X84:X84)</f>
        <v>0</v>
      </c>
      <c r="Y85" s="127">
        <f>SUM(Y84:Y84)</f>
        <v>0</v>
      </c>
      <c r="Z85" s="127">
        <f>SUM(Z84:Z84)</f>
        <v>2021.37</v>
      </c>
      <c r="AA85" s="129">
        <f>SUM(AA84:AA84)</f>
        <v>9488.994999999999</v>
      </c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</row>
    <row r="86" spans="2:47" s="116" customFormat="1" ht="39.75" customHeight="1">
      <c r="B86" s="147"/>
      <c r="C86" s="132"/>
      <c r="D86" s="133" t="s">
        <v>82</v>
      </c>
      <c r="E86" s="134">
        <f>E85</f>
        <v>1</v>
      </c>
      <c r="F86" s="134"/>
      <c r="G86" s="134"/>
      <c r="H86" s="134">
        <f aca="true" t="shared" si="27" ref="H86:AA86">H85</f>
        <v>1357.75</v>
      </c>
      <c r="I86" s="134">
        <f t="shared" si="27"/>
        <v>6788.75</v>
      </c>
      <c r="J86" s="134"/>
      <c r="K86" s="134">
        <f t="shared" si="27"/>
        <v>0</v>
      </c>
      <c r="L86" s="134">
        <f t="shared" si="27"/>
        <v>0</v>
      </c>
      <c r="M86" s="134">
        <f t="shared" si="27"/>
        <v>0</v>
      </c>
      <c r="N86" s="134">
        <f t="shared" si="27"/>
        <v>0</v>
      </c>
      <c r="O86" s="134">
        <f t="shared" si="27"/>
        <v>0</v>
      </c>
      <c r="P86" s="134">
        <f t="shared" si="27"/>
        <v>0</v>
      </c>
      <c r="Q86" s="134">
        <f t="shared" si="27"/>
        <v>0</v>
      </c>
      <c r="R86" s="134">
        <f t="shared" si="27"/>
        <v>0</v>
      </c>
      <c r="S86" s="134">
        <f t="shared" si="27"/>
        <v>0</v>
      </c>
      <c r="T86" s="134"/>
      <c r="U86" s="134">
        <f t="shared" si="27"/>
        <v>0</v>
      </c>
      <c r="V86" s="134">
        <f t="shared" si="27"/>
        <v>0</v>
      </c>
      <c r="W86" s="134">
        <f t="shared" si="27"/>
        <v>678.875</v>
      </c>
      <c r="X86" s="134">
        <f t="shared" si="27"/>
        <v>0</v>
      </c>
      <c r="Y86" s="134">
        <f t="shared" si="27"/>
        <v>0</v>
      </c>
      <c r="Z86" s="134">
        <f t="shared" si="27"/>
        <v>2021.37</v>
      </c>
      <c r="AA86" s="134">
        <f t="shared" si="27"/>
        <v>9488.994999999999</v>
      </c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</row>
    <row r="87" spans="2:47" s="116" customFormat="1" ht="39.75" customHeight="1">
      <c r="B87" s="148"/>
      <c r="C87" s="149"/>
      <c r="D87" s="126" t="s">
        <v>83</v>
      </c>
      <c r="E87" s="127">
        <f>E20+E31+E45+E72</f>
        <v>32.7</v>
      </c>
      <c r="F87" s="127">
        <f aca="true" t="shared" si="28" ref="F87:AA87">F20+F31+F45+F72</f>
        <v>0</v>
      </c>
      <c r="G87" s="127">
        <f t="shared" si="28"/>
        <v>0</v>
      </c>
      <c r="H87" s="127">
        <f t="shared" si="28"/>
        <v>22033.5275</v>
      </c>
      <c r="I87" s="127">
        <f t="shared" si="28"/>
        <v>227368.02625</v>
      </c>
      <c r="J87" s="139">
        <f t="shared" si="28"/>
        <v>0</v>
      </c>
      <c r="K87" s="139">
        <f t="shared" si="28"/>
        <v>19652.378399999998</v>
      </c>
      <c r="L87" s="139">
        <f t="shared" si="28"/>
        <v>0</v>
      </c>
      <c r="M87" s="139">
        <f t="shared" si="28"/>
        <v>7418.6</v>
      </c>
      <c r="N87" s="139">
        <f t="shared" si="28"/>
        <v>0</v>
      </c>
      <c r="O87" s="139">
        <f t="shared" si="28"/>
        <v>1892.5</v>
      </c>
      <c r="P87" s="139">
        <f t="shared" si="28"/>
        <v>0</v>
      </c>
      <c r="Q87" s="139">
        <f t="shared" si="28"/>
        <v>0</v>
      </c>
      <c r="R87" s="139">
        <f t="shared" si="28"/>
        <v>0</v>
      </c>
      <c r="S87" s="139">
        <f t="shared" si="28"/>
        <v>0</v>
      </c>
      <c r="T87" s="139">
        <f t="shared" si="28"/>
        <v>40</v>
      </c>
      <c r="U87" s="139">
        <f t="shared" si="28"/>
        <v>6752.754000000002</v>
      </c>
      <c r="V87" s="139">
        <f t="shared" si="28"/>
        <v>0</v>
      </c>
      <c r="W87" s="139">
        <f t="shared" si="28"/>
        <v>1330.625</v>
      </c>
      <c r="X87" s="139">
        <f t="shared" si="28"/>
        <v>0</v>
      </c>
      <c r="Y87" s="139">
        <f t="shared" si="28"/>
        <v>0</v>
      </c>
      <c r="Z87" s="139">
        <f t="shared" si="28"/>
        <v>102032.77</v>
      </c>
      <c r="AA87" s="139">
        <f t="shared" si="28"/>
        <v>366447.65365</v>
      </c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</row>
    <row r="88" spans="2:47" s="116" customFormat="1" ht="39.75" customHeight="1">
      <c r="B88" s="148"/>
      <c r="C88" s="150"/>
      <c r="D88" s="126" t="s">
        <v>84</v>
      </c>
      <c r="E88" s="127">
        <f aca="true" t="shared" si="29" ref="E88:AA88">E24+E38+E48+E82+E85</f>
        <v>36.75</v>
      </c>
      <c r="F88" s="127">
        <f t="shared" si="29"/>
        <v>0</v>
      </c>
      <c r="G88" s="127">
        <f t="shared" si="29"/>
        <v>0</v>
      </c>
      <c r="H88" s="127">
        <f t="shared" si="29"/>
        <v>19708</v>
      </c>
      <c r="I88" s="139">
        <f t="shared" si="29"/>
        <v>219839.385</v>
      </c>
      <c r="J88" s="139">
        <f t="shared" si="29"/>
        <v>20</v>
      </c>
      <c r="K88" s="139">
        <f t="shared" si="29"/>
        <v>8365.765</v>
      </c>
      <c r="L88" s="139">
        <f t="shared" si="29"/>
        <v>0</v>
      </c>
      <c r="M88" s="139">
        <f t="shared" si="29"/>
        <v>3974.25</v>
      </c>
      <c r="N88" s="139">
        <f t="shared" si="29"/>
        <v>0</v>
      </c>
      <c r="O88" s="139">
        <f t="shared" si="29"/>
        <v>1037.1</v>
      </c>
      <c r="P88" s="139">
        <f t="shared" si="29"/>
        <v>0</v>
      </c>
      <c r="Q88" s="139">
        <f t="shared" si="29"/>
        <v>0</v>
      </c>
      <c r="R88" s="139">
        <f t="shared" si="29"/>
        <v>0</v>
      </c>
      <c r="S88" s="139">
        <f t="shared" si="29"/>
        <v>0</v>
      </c>
      <c r="T88" s="144">
        <f t="shared" si="29"/>
        <v>0</v>
      </c>
      <c r="U88" s="139">
        <f t="shared" si="29"/>
        <v>0</v>
      </c>
      <c r="V88" s="139">
        <f t="shared" si="29"/>
        <v>0</v>
      </c>
      <c r="W88" s="139">
        <f t="shared" si="29"/>
        <v>678.875</v>
      </c>
      <c r="X88" s="127">
        <f t="shared" si="29"/>
        <v>0</v>
      </c>
      <c r="Y88" s="127">
        <f t="shared" si="29"/>
        <v>0</v>
      </c>
      <c r="Z88" s="127">
        <f t="shared" si="29"/>
        <v>123887.51999999999</v>
      </c>
      <c r="AA88" s="129">
        <f t="shared" si="29"/>
        <v>357782.895</v>
      </c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</row>
    <row r="89" spans="2:47" s="116" customFormat="1" ht="39.75" customHeight="1" thickBot="1">
      <c r="B89" s="151"/>
      <c r="C89" s="152"/>
      <c r="D89" s="153" t="s">
        <v>85</v>
      </c>
      <c r="E89" s="154">
        <f aca="true" t="shared" si="30" ref="E89:AA89">E25+E39+E49+E83+E86</f>
        <v>69.45</v>
      </c>
      <c r="F89" s="154">
        <f t="shared" si="30"/>
        <v>0</v>
      </c>
      <c r="G89" s="154">
        <f t="shared" si="30"/>
        <v>0</v>
      </c>
      <c r="H89" s="154">
        <f t="shared" si="30"/>
        <v>41741.5275</v>
      </c>
      <c r="I89" s="155">
        <f t="shared" si="30"/>
        <v>447207.41125</v>
      </c>
      <c r="J89" s="155">
        <f t="shared" si="30"/>
        <v>0</v>
      </c>
      <c r="K89" s="155">
        <f t="shared" si="30"/>
        <v>28018.1434</v>
      </c>
      <c r="L89" s="155">
        <f t="shared" si="30"/>
        <v>0</v>
      </c>
      <c r="M89" s="155">
        <f t="shared" si="30"/>
        <v>11392.85</v>
      </c>
      <c r="N89" s="155">
        <f t="shared" si="30"/>
        <v>0</v>
      </c>
      <c r="O89" s="155">
        <f t="shared" si="30"/>
        <v>2929.6</v>
      </c>
      <c r="P89" s="155">
        <f t="shared" si="30"/>
        <v>0</v>
      </c>
      <c r="Q89" s="155">
        <f t="shared" si="30"/>
        <v>0</v>
      </c>
      <c r="R89" s="155">
        <f t="shared" si="30"/>
        <v>0</v>
      </c>
      <c r="S89" s="155">
        <f t="shared" si="30"/>
        <v>0</v>
      </c>
      <c r="T89" s="156">
        <f t="shared" si="30"/>
        <v>0</v>
      </c>
      <c r="U89" s="155">
        <f t="shared" si="30"/>
        <v>6752.754000000002</v>
      </c>
      <c r="V89" s="155">
        <f t="shared" si="30"/>
        <v>0</v>
      </c>
      <c r="W89" s="155">
        <f t="shared" si="30"/>
        <v>2009.5</v>
      </c>
      <c r="X89" s="154">
        <f t="shared" si="30"/>
        <v>0</v>
      </c>
      <c r="Y89" s="154">
        <f t="shared" si="30"/>
        <v>0</v>
      </c>
      <c r="Z89" s="154">
        <f t="shared" si="30"/>
        <v>225920.29</v>
      </c>
      <c r="AA89" s="157">
        <f t="shared" si="30"/>
        <v>724230.54865</v>
      </c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  <c r="AN89" s="158"/>
      <c r="AO89" s="158"/>
      <c r="AP89" s="158"/>
      <c r="AQ89" s="158"/>
      <c r="AR89" s="158"/>
      <c r="AS89" s="158"/>
      <c r="AT89" s="158"/>
      <c r="AU89" s="158"/>
    </row>
    <row r="90" spans="2:47" s="116" customFormat="1" ht="39.75" customHeight="1">
      <c r="B90" s="159"/>
      <c r="C90" s="160"/>
      <c r="D90" s="161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5"/>
      <c r="AT90" s="125"/>
      <c r="AU90" s="125"/>
    </row>
    <row r="91" spans="2:47" s="116" customFormat="1" ht="39.75" customHeight="1">
      <c r="B91" s="162"/>
      <c r="C91" s="163"/>
      <c r="D91" s="164"/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/>
      <c r="AA91" s="165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</row>
    <row r="92" spans="2:47" s="116" customFormat="1" ht="39.75" customHeight="1">
      <c r="B92" s="162"/>
      <c r="C92" s="163"/>
      <c r="D92" s="164" t="s">
        <v>24</v>
      </c>
      <c r="E92" s="211"/>
      <c r="F92" s="211"/>
      <c r="G92" s="211" t="s">
        <v>99</v>
      </c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165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</row>
    <row r="93" spans="2:47" s="116" customFormat="1" ht="39.75" customHeight="1">
      <c r="B93" s="162"/>
      <c r="C93" s="163"/>
      <c r="D93" s="164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</row>
    <row r="94" spans="2:47" s="116" customFormat="1" ht="39.75" customHeight="1">
      <c r="B94" s="162"/>
      <c r="C94" s="163"/>
      <c r="D94" s="164" t="s">
        <v>100</v>
      </c>
      <c r="E94" s="166"/>
      <c r="F94" s="211" t="s">
        <v>110</v>
      </c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  <c r="W94" s="211"/>
      <c r="X94" s="211"/>
      <c r="Y94" s="211"/>
      <c r="Z94" s="211"/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</row>
  </sheetData>
  <sheetProtection/>
  <mergeCells count="53">
    <mergeCell ref="F94:Z94"/>
    <mergeCell ref="B40:B82"/>
    <mergeCell ref="C40:C45"/>
    <mergeCell ref="C46:C48"/>
    <mergeCell ref="C50:C72"/>
    <mergeCell ref="C73:C82"/>
    <mergeCell ref="B84:B85"/>
    <mergeCell ref="C84:C85"/>
    <mergeCell ref="R12:S12"/>
    <mergeCell ref="T12:U12"/>
    <mergeCell ref="E91:F91"/>
    <mergeCell ref="G91:Z91"/>
    <mergeCell ref="E92:F92"/>
    <mergeCell ref="G92:Z92"/>
    <mergeCell ref="X12:Y12"/>
    <mergeCell ref="J11:K12"/>
    <mergeCell ref="V12:W12"/>
    <mergeCell ref="L11:S11"/>
    <mergeCell ref="B15:B24"/>
    <mergeCell ref="C15:C20"/>
    <mergeCell ref="C21:C24"/>
    <mergeCell ref="B26:B38"/>
    <mergeCell ref="C26:C31"/>
    <mergeCell ref="C32:C38"/>
    <mergeCell ref="T11:Z11"/>
    <mergeCell ref="I11:I13"/>
    <mergeCell ref="Z12:Z13"/>
    <mergeCell ref="AA11:AA13"/>
    <mergeCell ref="B12:C13"/>
    <mergeCell ref="L12:M12"/>
    <mergeCell ref="N12:O12"/>
    <mergeCell ref="P12:Q12"/>
    <mergeCell ref="B11:C11"/>
    <mergeCell ref="D11:D13"/>
    <mergeCell ref="E11:E13"/>
    <mergeCell ref="F11:F13"/>
    <mergeCell ref="G11:H12"/>
    <mergeCell ref="AK6:AT6"/>
    <mergeCell ref="H7:I7"/>
    <mergeCell ref="Q7:Z7"/>
    <mergeCell ref="AK7:AT7"/>
    <mergeCell ref="U9:V9"/>
    <mergeCell ref="AK9:AT9"/>
    <mergeCell ref="AK8:AT8"/>
    <mergeCell ref="I6:L6"/>
    <mergeCell ref="N6:O6"/>
    <mergeCell ref="Q6:Z6"/>
    <mergeCell ref="B1:AA1"/>
    <mergeCell ref="B2:AA2"/>
    <mergeCell ref="B4:L4"/>
    <mergeCell ref="N4:O4"/>
    <mergeCell ref="I5:L5"/>
    <mergeCell ref="N5:O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U145"/>
  <sheetViews>
    <sheetView view="pageBreakPreview" zoomScale="60" zoomScalePageLayoutView="0" workbookViewId="0" topLeftCell="A90">
      <selection activeCell="AA140" sqref="AA140"/>
    </sheetView>
  </sheetViews>
  <sheetFormatPr defaultColWidth="9.00390625" defaultRowHeight="15" customHeight="1"/>
  <cols>
    <col min="1" max="1" width="3.875" style="0" customWidth="1"/>
    <col min="2" max="2" width="12.125" style="0" customWidth="1"/>
    <col min="3" max="3" width="9.375" style="25" customWidth="1"/>
    <col min="4" max="4" width="32.25390625" style="0" customWidth="1"/>
    <col min="5" max="5" width="10.375" style="0" customWidth="1"/>
    <col min="6" max="6" width="14.75390625" style="0" customWidth="1"/>
    <col min="7" max="7" width="11.125" style="0" customWidth="1"/>
    <col min="8" max="8" width="13.75390625" style="0" customWidth="1"/>
    <col min="9" max="9" width="15.25390625" style="0" customWidth="1"/>
    <col min="10" max="10" width="9.125" style="0" customWidth="1"/>
    <col min="11" max="11" width="11.375" style="0" customWidth="1"/>
    <col min="12" max="12" width="6.625" style="0" customWidth="1"/>
    <col min="13" max="13" width="10.625" style="0" customWidth="1"/>
    <col min="14" max="14" width="7.125" style="0" customWidth="1"/>
    <col min="15" max="15" width="10.375" style="0" customWidth="1"/>
    <col min="16" max="16" width="5.00390625" style="0" hidden="1" customWidth="1"/>
    <col min="17" max="17" width="7.75390625" style="0" hidden="1" customWidth="1"/>
    <col min="18" max="18" width="6.625" style="0" hidden="1" customWidth="1"/>
    <col min="19" max="19" width="0.37109375" style="0" hidden="1" customWidth="1"/>
    <col min="20" max="20" width="5.25390625" style="0" customWidth="1"/>
    <col min="21" max="21" width="12.75390625" style="0" customWidth="1"/>
    <col min="22" max="22" width="10.00390625" style="0" customWidth="1"/>
    <col min="23" max="23" width="9.75390625" style="0" customWidth="1"/>
    <col min="24" max="24" width="6.00390625" style="0" hidden="1" customWidth="1"/>
    <col min="25" max="25" width="4.375" style="0" hidden="1" customWidth="1"/>
    <col min="26" max="26" width="15.125" style="0" customWidth="1"/>
    <col min="27" max="27" width="15.375" style="0" customWidth="1"/>
  </cols>
  <sheetData>
    <row r="1" spans="2:47" ht="18.75" customHeight="1">
      <c r="B1" s="218" t="s">
        <v>101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2:47" ht="15" customHeight="1">
      <c r="B2" s="219" t="s">
        <v>0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</row>
    <row r="3" spans="2:47" ht="15" customHeight="1">
      <c r="B3" s="8"/>
      <c r="C3" s="22"/>
      <c r="D3" s="9"/>
      <c r="E3" s="9"/>
      <c r="F3" s="9"/>
      <c r="G3" s="9"/>
      <c r="H3" s="9"/>
      <c r="I3" s="9"/>
      <c r="J3" s="9"/>
      <c r="K3" s="9"/>
      <c r="L3" s="9"/>
      <c r="M3" s="3"/>
      <c r="N3" s="3"/>
      <c r="O3" s="3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</row>
    <row r="4" spans="2:47" ht="27.75" customHeight="1">
      <c r="B4" s="220" t="s">
        <v>86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10" t="s">
        <v>87</v>
      </c>
      <c r="N4" s="221" t="s">
        <v>88</v>
      </c>
      <c r="O4" s="22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2:47" ht="18.75" customHeight="1" thickBot="1">
      <c r="B5" s="12"/>
      <c r="C5" s="23"/>
      <c r="D5" s="12"/>
      <c r="E5" s="12"/>
      <c r="F5" s="12"/>
      <c r="G5" s="12"/>
      <c r="H5" s="12"/>
      <c r="I5" s="222" t="s">
        <v>108</v>
      </c>
      <c r="J5" s="222"/>
      <c r="K5" s="222"/>
      <c r="L5" s="222"/>
      <c r="M5" s="13" t="s">
        <v>89</v>
      </c>
      <c r="N5" s="223">
        <v>43101</v>
      </c>
      <c r="O5" s="223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2:47" ht="15" customHeight="1">
      <c r="B6" s="6"/>
      <c r="C6" s="24"/>
      <c r="D6" s="26" t="s">
        <v>90</v>
      </c>
      <c r="E6" s="1"/>
      <c r="F6" s="1"/>
      <c r="G6" s="1"/>
      <c r="H6" s="1"/>
      <c r="I6" s="226"/>
      <c r="J6" s="226"/>
      <c r="K6" s="226"/>
      <c r="L6" s="226"/>
      <c r="M6" s="14"/>
      <c r="N6" s="230"/>
      <c r="O6" s="230"/>
      <c r="P6" s="1"/>
      <c r="Q6" s="231" t="s">
        <v>91</v>
      </c>
      <c r="R6" s="231"/>
      <c r="S6" s="231"/>
      <c r="T6" s="231"/>
      <c r="U6" s="231"/>
      <c r="V6" s="231"/>
      <c r="W6" s="231"/>
      <c r="X6" s="231"/>
      <c r="Y6" s="231"/>
      <c r="Z6" s="231"/>
      <c r="AA6" s="15"/>
      <c r="AB6" s="1"/>
      <c r="AC6" s="1"/>
      <c r="AD6" s="1"/>
      <c r="AE6" s="1"/>
      <c r="AF6" s="1"/>
      <c r="AG6" s="1"/>
      <c r="AH6" s="1"/>
      <c r="AI6" s="1"/>
      <c r="AJ6" s="1"/>
      <c r="AK6" s="224" t="s">
        <v>1</v>
      </c>
      <c r="AL6" s="224"/>
      <c r="AM6" s="224"/>
      <c r="AN6" s="224"/>
      <c r="AO6" s="224"/>
      <c r="AP6" s="224"/>
      <c r="AQ6" s="224"/>
      <c r="AR6" s="224"/>
      <c r="AS6" s="224"/>
      <c r="AT6" s="224"/>
      <c r="AU6" s="16">
        <f>E140</f>
        <v>68.45</v>
      </c>
    </row>
    <row r="7" spans="2:47" ht="15" customHeight="1">
      <c r="B7" s="6"/>
      <c r="C7" s="24"/>
      <c r="D7" s="27" t="s">
        <v>92</v>
      </c>
      <c r="E7" s="1"/>
      <c r="F7" s="1"/>
      <c r="G7" s="1"/>
      <c r="H7" s="225" t="s">
        <v>93</v>
      </c>
      <c r="I7" s="225"/>
      <c r="J7" s="1"/>
      <c r="K7" s="17"/>
      <c r="L7" s="1"/>
      <c r="M7" s="18"/>
      <c r="N7" s="18"/>
      <c r="O7" s="18"/>
      <c r="P7" s="1"/>
      <c r="Q7" s="226" t="s">
        <v>109</v>
      </c>
      <c r="R7" s="226"/>
      <c r="S7" s="226"/>
      <c r="T7" s="226"/>
      <c r="U7" s="226"/>
      <c r="V7" s="226"/>
      <c r="W7" s="226"/>
      <c r="X7" s="226"/>
      <c r="Y7" s="226"/>
      <c r="Z7" s="226"/>
      <c r="AA7" s="18"/>
      <c r="AB7" s="1"/>
      <c r="AC7" s="1"/>
      <c r="AD7" s="1"/>
      <c r="AE7" s="1"/>
      <c r="AF7" s="1"/>
      <c r="AG7" s="1"/>
      <c r="AH7" s="1"/>
      <c r="AI7" s="1"/>
      <c r="AJ7" s="1"/>
      <c r="AK7" s="227" t="s">
        <v>2</v>
      </c>
      <c r="AL7" s="227"/>
      <c r="AM7" s="227"/>
      <c r="AN7" s="227"/>
      <c r="AO7" s="227"/>
      <c r="AP7" s="227"/>
      <c r="AQ7" s="227"/>
      <c r="AR7" s="227"/>
      <c r="AS7" s="227"/>
      <c r="AT7" s="227"/>
      <c r="AU7" s="5">
        <v>87</v>
      </c>
    </row>
    <row r="8" spans="2:47" ht="15" customHeight="1">
      <c r="B8" s="6"/>
      <c r="C8" s="24"/>
      <c r="D8" s="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9" t="s">
        <v>94</v>
      </c>
      <c r="R8" s="19"/>
      <c r="S8" s="19"/>
      <c r="T8" s="19"/>
      <c r="U8" s="28"/>
      <c r="V8" s="29">
        <f>E140</f>
        <v>68.45</v>
      </c>
      <c r="W8" s="28"/>
      <c r="X8" s="19"/>
      <c r="Y8" s="19"/>
      <c r="Z8" s="19"/>
      <c r="AA8" s="18"/>
      <c r="AB8" s="1"/>
      <c r="AC8" s="1"/>
      <c r="AD8" s="1"/>
      <c r="AE8" s="1"/>
      <c r="AF8" s="1"/>
      <c r="AG8" s="1"/>
      <c r="AH8" s="1"/>
      <c r="AI8" s="1"/>
      <c r="AJ8" s="1"/>
      <c r="AK8" s="227" t="s">
        <v>3</v>
      </c>
      <c r="AL8" s="227"/>
      <c r="AM8" s="227"/>
      <c r="AN8" s="227"/>
      <c r="AO8" s="227"/>
      <c r="AP8" s="227"/>
      <c r="AQ8" s="227"/>
      <c r="AR8" s="227"/>
      <c r="AS8" s="227"/>
      <c r="AT8" s="227"/>
      <c r="AU8" s="5">
        <v>17</v>
      </c>
    </row>
    <row r="9" spans="2:47" ht="15" customHeight="1" thickBot="1">
      <c r="B9" s="6"/>
      <c r="C9" s="24"/>
      <c r="D9" s="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9" t="s">
        <v>95</v>
      </c>
      <c r="R9" s="19"/>
      <c r="S9" s="19"/>
      <c r="T9" s="19"/>
      <c r="U9" s="228">
        <f>AA140</f>
        <v>718181.74075</v>
      </c>
      <c r="V9" s="228"/>
      <c r="W9" s="28"/>
      <c r="X9" s="19"/>
      <c r="Y9" s="19"/>
      <c r="Z9" s="19"/>
      <c r="AA9" s="18"/>
      <c r="AB9" s="1"/>
      <c r="AC9" s="1"/>
      <c r="AD9" s="1"/>
      <c r="AE9" s="1"/>
      <c r="AF9" s="1"/>
      <c r="AG9" s="1"/>
      <c r="AH9" s="1"/>
      <c r="AI9" s="1"/>
      <c r="AJ9" s="1"/>
      <c r="AK9" s="229" t="s">
        <v>4</v>
      </c>
      <c r="AL9" s="229"/>
      <c r="AM9" s="229"/>
      <c r="AN9" s="229"/>
      <c r="AO9" s="229"/>
      <c r="AP9" s="229"/>
      <c r="AQ9" s="229"/>
      <c r="AR9" s="229"/>
      <c r="AS9" s="229"/>
      <c r="AT9" s="229"/>
      <c r="AU9" s="20" t="s">
        <v>96</v>
      </c>
    </row>
    <row r="10" spans="2:47" ht="15" customHeight="1" thickBot="1">
      <c r="B10" s="6"/>
      <c r="C10" s="24"/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2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2:47" s="31" customFormat="1" ht="21.75" customHeight="1" thickBot="1">
      <c r="B11" s="239" t="s">
        <v>5</v>
      </c>
      <c r="C11" s="240"/>
      <c r="D11" s="241" t="s">
        <v>6</v>
      </c>
      <c r="E11" s="241" t="s">
        <v>7</v>
      </c>
      <c r="F11" s="241" t="s">
        <v>8</v>
      </c>
      <c r="G11" s="241" t="s">
        <v>9</v>
      </c>
      <c r="H11" s="241"/>
      <c r="I11" s="241" t="s">
        <v>10</v>
      </c>
      <c r="J11" s="241" t="s">
        <v>11</v>
      </c>
      <c r="K11" s="241"/>
      <c r="L11" s="241" t="s">
        <v>12</v>
      </c>
      <c r="M11" s="241"/>
      <c r="N11" s="241"/>
      <c r="O11" s="241"/>
      <c r="P11" s="241"/>
      <c r="Q11" s="241"/>
      <c r="R11" s="241"/>
      <c r="S11" s="241"/>
      <c r="T11" s="241" t="s">
        <v>97</v>
      </c>
      <c r="U11" s="241"/>
      <c r="V11" s="241"/>
      <c r="W11" s="241"/>
      <c r="X11" s="241"/>
      <c r="Y11" s="241"/>
      <c r="Z11" s="241"/>
      <c r="AA11" s="232" t="s">
        <v>13</v>
      </c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</row>
    <row r="12" spans="2:47" s="31" customFormat="1" ht="33.75" customHeight="1" thickBot="1">
      <c r="B12" s="234" t="s">
        <v>14</v>
      </c>
      <c r="C12" s="235"/>
      <c r="D12" s="242"/>
      <c r="E12" s="242"/>
      <c r="F12" s="242"/>
      <c r="G12" s="242"/>
      <c r="H12" s="242"/>
      <c r="I12" s="242"/>
      <c r="J12" s="242"/>
      <c r="K12" s="242"/>
      <c r="L12" s="238" t="s">
        <v>15</v>
      </c>
      <c r="M12" s="238"/>
      <c r="N12" s="238" t="s">
        <v>16</v>
      </c>
      <c r="O12" s="238"/>
      <c r="P12" s="238" t="s">
        <v>17</v>
      </c>
      <c r="Q12" s="238"/>
      <c r="R12" s="238"/>
      <c r="S12" s="238"/>
      <c r="T12" s="238" t="s">
        <v>18</v>
      </c>
      <c r="U12" s="238"/>
      <c r="V12" s="238" t="s">
        <v>19</v>
      </c>
      <c r="W12" s="238"/>
      <c r="X12" s="245"/>
      <c r="Y12" s="246"/>
      <c r="Z12" s="238" t="s">
        <v>102</v>
      </c>
      <c r="AA12" s="233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</row>
    <row r="13" spans="2:47" s="31" customFormat="1" ht="18.75" customHeight="1">
      <c r="B13" s="236"/>
      <c r="C13" s="237"/>
      <c r="D13" s="238"/>
      <c r="E13" s="238"/>
      <c r="F13" s="238"/>
      <c r="G13" s="32" t="s">
        <v>20</v>
      </c>
      <c r="H13" s="32" t="s">
        <v>21</v>
      </c>
      <c r="I13" s="242"/>
      <c r="J13" s="32" t="s">
        <v>20</v>
      </c>
      <c r="K13" s="32" t="s">
        <v>21</v>
      </c>
      <c r="L13" s="32" t="s">
        <v>20</v>
      </c>
      <c r="M13" s="32" t="s">
        <v>21</v>
      </c>
      <c r="N13" s="32" t="s">
        <v>20</v>
      </c>
      <c r="O13" s="32" t="s">
        <v>21</v>
      </c>
      <c r="P13" s="32" t="s">
        <v>20</v>
      </c>
      <c r="Q13" s="32" t="s">
        <v>21</v>
      </c>
      <c r="R13" s="32" t="s">
        <v>20</v>
      </c>
      <c r="S13" s="32" t="s">
        <v>21</v>
      </c>
      <c r="T13" s="32" t="s">
        <v>20</v>
      </c>
      <c r="U13" s="32" t="s">
        <v>21</v>
      </c>
      <c r="V13" s="32" t="s">
        <v>20</v>
      </c>
      <c r="W13" s="32" t="s">
        <v>21</v>
      </c>
      <c r="X13" s="32" t="s">
        <v>20</v>
      </c>
      <c r="Y13" s="32" t="s">
        <v>21</v>
      </c>
      <c r="Z13" s="238"/>
      <c r="AA13" s="233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</row>
    <row r="14" spans="2:47" s="31" customFormat="1" ht="15" customHeight="1">
      <c r="B14" s="33">
        <v>1</v>
      </c>
      <c r="C14" s="32">
        <v>2</v>
      </c>
      <c r="D14" s="32">
        <v>3</v>
      </c>
      <c r="E14" s="34">
        <v>4</v>
      </c>
      <c r="F14" s="34">
        <v>5</v>
      </c>
      <c r="G14" s="34">
        <v>6</v>
      </c>
      <c r="H14" s="34"/>
      <c r="I14" s="34">
        <v>7</v>
      </c>
      <c r="J14" s="34">
        <v>8</v>
      </c>
      <c r="K14" s="34">
        <v>9</v>
      </c>
      <c r="L14" s="34">
        <v>10</v>
      </c>
      <c r="M14" s="34">
        <v>11</v>
      </c>
      <c r="N14" s="34">
        <v>12</v>
      </c>
      <c r="O14" s="34">
        <v>13</v>
      </c>
      <c r="P14" s="34">
        <v>14</v>
      </c>
      <c r="Q14" s="34">
        <v>15</v>
      </c>
      <c r="R14" s="34">
        <v>16</v>
      </c>
      <c r="S14" s="34">
        <v>17</v>
      </c>
      <c r="T14" s="34">
        <v>18</v>
      </c>
      <c r="U14" s="34">
        <v>19</v>
      </c>
      <c r="V14" s="34">
        <v>20</v>
      </c>
      <c r="W14" s="34">
        <v>21</v>
      </c>
      <c r="X14" s="34">
        <v>22</v>
      </c>
      <c r="Y14" s="34">
        <v>23</v>
      </c>
      <c r="Z14" s="34">
        <v>24</v>
      </c>
      <c r="AA14" s="35">
        <v>9</v>
      </c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</row>
    <row r="15" spans="2:47" s="31" customFormat="1" ht="39.75" customHeight="1">
      <c r="B15" s="247" t="s">
        <v>22</v>
      </c>
      <c r="C15" s="248" t="s">
        <v>23</v>
      </c>
      <c r="D15" s="36" t="s">
        <v>24</v>
      </c>
      <c r="E15" s="37">
        <v>1</v>
      </c>
      <c r="F15" s="37">
        <v>18148.7</v>
      </c>
      <c r="G15" s="37"/>
      <c r="H15" s="37">
        <f>F15*G15/100</f>
        <v>0</v>
      </c>
      <c r="I15" s="37">
        <f>F15</f>
        <v>18148.7</v>
      </c>
      <c r="J15" s="37"/>
      <c r="K15" s="37">
        <f>I15*J15/100</f>
        <v>0</v>
      </c>
      <c r="L15" s="37"/>
      <c r="M15" s="37">
        <f>I15*L15/100</f>
        <v>0</v>
      </c>
      <c r="N15" s="37"/>
      <c r="O15" s="37">
        <f>I15*N15/100</f>
        <v>0</v>
      </c>
      <c r="P15" s="37"/>
      <c r="Q15" s="37">
        <f>I15*P15/100</f>
        <v>0</v>
      </c>
      <c r="R15" s="37"/>
      <c r="S15" s="37"/>
      <c r="T15" s="38"/>
      <c r="U15" s="37">
        <f>I15*T15/100</f>
        <v>0</v>
      </c>
      <c r="V15" s="37"/>
      <c r="W15" s="37">
        <f>V15*I15/100</f>
        <v>0</v>
      </c>
      <c r="X15" s="37"/>
      <c r="Y15" s="37"/>
      <c r="Z15" s="37"/>
      <c r="AA15" s="39">
        <f>I15+K15+M15+O15+Q15+S15+U15+W15+Y15+Z15</f>
        <v>18148.7</v>
      </c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</row>
    <row r="16" spans="2:47" s="31" customFormat="1" ht="39.75" customHeight="1">
      <c r="B16" s="247"/>
      <c r="C16" s="249"/>
      <c r="D16" s="36" t="s">
        <v>25</v>
      </c>
      <c r="E16" s="37">
        <v>1</v>
      </c>
      <c r="F16" s="37">
        <f>I16</f>
        <v>16333.830000000002</v>
      </c>
      <c r="G16" s="37"/>
      <c r="H16" s="37">
        <f aca="true" t="shared" si="0" ref="H16:H26">F16*G16/100</f>
        <v>0</v>
      </c>
      <c r="I16" s="37">
        <f>I15*0.9</f>
        <v>16333.830000000002</v>
      </c>
      <c r="J16" s="37"/>
      <c r="K16" s="37">
        <f aca="true" t="shared" si="1" ref="K16:K26">I16*J16/100</f>
        <v>0</v>
      </c>
      <c r="L16" s="37"/>
      <c r="M16" s="37">
        <f aca="true" t="shared" si="2" ref="M16:M26">I16*L16/100</f>
        <v>0</v>
      </c>
      <c r="N16" s="37"/>
      <c r="O16" s="37">
        <f aca="true" t="shared" si="3" ref="O16:O26">I16*N16/100</f>
        <v>0</v>
      </c>
      <c r="P16" s="37"/>
      <c r="Q16" s="37">
        <f aca="true" t="shared" si="4" ref="Q16:Q26">I16*P16/100</f>
        <v>0</v>
      </c>
      <c r="R16" s="37"/>
      <c r="S16" s="37"/>
      <c r="T16" s="38">
        <v>20</v>
      </c>
      <c r="U16" s="37">
        <f>I16*T16/100</f>
        <v>3266.7660000000005</v>
      </c>
      <c r="V16" s="37"/>
      <c r="W16" s="37">
        <f aca="true" t="shared" si="5" ref="W16:W26">V16*I16/100</f>
        <v>0</v>
      </c>
      <c r="X16" s="37"/>
      <c r="Y16" s="37"/>
      <c r="Z16" s="37"/>
      <c r="AA16" s="39">
        <f>I16+K16+M16+O16+Q16+S16+U16+W16+Y16+Z16</f>
        <v>19600.596</v>
      </c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</row>
    <row r="17" spans="2:47" s="31" customFormat="1" ht="39" customHeight="1">
      <c r="B17" s="247"/>
      <c r="C17" s="249"/>
      <c r="D17" s="36" t="s">
        <v>26</v>
      </c>
      <c r="E17" s="37">
        <v>1</v>
      </c>
      <c r="F17" s="37">
        <f>I17</f>
        <v>16333.830000000002</v>
      </c>
      <c r="G17" s="37"/>
      <c r="H17" s="37">
        <f t="shared" si="0"/>
        <v>0</v>
      </c>
      <c r="I17" s="37">
        <f>I15*90%</f>
        <v>16333.830000000002</v>
      </c>
      <c r="J17" s="37"/>
      <c r="K17" s="37">
        <f t="shared" si="1"/>
        <v>0</v>
      </c>
      <c r="L17" s="37"/>
      <c r="M17" s="37">
        <f t="shared" si="2"/>
        <v>0</v>
      </c>
      <c r="N17" s="37"/>
      <c r="O17" s="37">
        <f t="shared" si="3"/>
        <v>0</v>
      </c>
      <c r="P17" s="37"/>
      <c r="Q17" s="37">
        <f t="shared" si="4"/>
        <v>0</v>
      </c>
      <c r="R17" s="37"/>
      <c r="S17" s="37"/>
      <c r="T17" s="38">
        <v>20</v>
      </c>
      <c r="U17" s="37">
        <f aca="true" t="shared" si="6" ref="U17:U26">I17*T17/100</f>
        <v>3266.7660000000005</v>
      </c>
      <c r="V17" s="37"/>
      <c r="W17" s="37">
        <f t="shared" si="5"/>
        <v>0</v>
      </c>
      <c r="X17" s="37"/>
      <c r="Y17" s="37"/>
      <c r="Z17" s="37"/>
      <c r="AA17" s="39">
        <f>I17+K17+M17+O17+Q17+S17+U17+W17+Y17+Z17</f>
        <v>19600.596</v>
      </c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</row>
    <row r="18" spans="2:47" s="31" customFormat="1" ht="39.75" customHeight="1" hidden="1">
      <c r="B18" s="247"/>
      <c r="C18" s="249"/>
      <c r="D18" s="36" t="s">
        <v>27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/>
      <c r="U18" s="37"/>
      <c r="V18" s="37"/>
      <c r="W18" s="37"/>
      <c r="X18" s="37"/>
      <c r="Y18" s="37"/>
      <c r="Z18" s="37"/>
      <c r="AA18" s="39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</row>
    <row r="19" spans="2:47" s="31" customFormat="1" ht="39.75" customHeight="1" hidden="1">
      <c r="B19" s="247"/>
      <c r="C19" s="249"/>
      <c r="D19" s="36" t="s">
        <v>28</v>
      </c>
      <c r="E19" s="37"/>
      <c r="F19" s="37"/>
      <c r="G19" s="37"/>
      <c r="H19" s="37">
        <f t="shared" si="0"/>
        <v>0</v>
      </c>
      <c r="I19" s="37"/>
      <c r="J19" s="37"/>
      <c r="K19" s="37">
        <f t="shared" si="1"/>
        <v>0</v>
      </c>
      <c r="L19" s="37"/>
      <c r="M19" s="37">
        <f t="shared" si="2"/>
        <v>0</v>
      </c>
      <c r="N19" s="37"/>
      <c r="O19" s="37">
        <f t="shared" si="3"/>
        <v>0</v>
      </c>
      <c r="P19" s="37"/>
      <c r="Q19" s="37">
        <f t="shared" si="4"/>
        <v>0</v>
      </c>
      <c r="R19" s="37"/>
      <c r="S19" s="37"/>
      <c r="T19" s="38"/>
      <c r="U19" s="37">
        <f t="shared" si="6"/>
        <v>0</v>
      </c>
      <c r="V19" s="37"/>
      <c r="W19" s="37">
        <f t="shared" si="5"/>
        <v>0</v>
      </c>
      <c r="X19" s="37"/>
      <c r="Y19" s="37"/>
      <c r="Z19" s="37"/>
      <c r="AA19" s="39">
        <f aca="true" t="shared" si="7" ref="AA19:AA26">I19+K19+M19+O19+Q19+S19+U19+W19+Y19+Z19</f>
        <v>0</v>
      </c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</row>
    <row r="20" spans="2:47" s="31" customFormat="1" ht="39.75" customHeight="1">
      <c r="B20" s="247"/>
      <c r="C20" s="249"/>
      <c r="D20" s="36" t="s">
        <v>105</v>
      </c>
      <c r="E20" s="37">
        <v>1</v>
      </c>
      <c r="F20" s="37">
        <f>I20</f>
        <v>15310.23</v>
      </c>
      <c r="G20" s="37"/>
      <c r="H20" s="37">
        <f t="shared" si="0"/>
        <v>0</v>
      </c>
      <c r="I20" s="37">
        <v>15310.23</v>
      </c>
      <c r="J20" s="37"/>
      <c r="K20" s="37">
        <f t="shared" si="1"/>
        <v>0</v>
      </c>
      <c r="L20" s="37"/>
      <c r="M20" s="37">
        <f t="shared" si="2"/>
        <v>0</v>
      </c>
      <c r="N20" s="37"/>
      <c r="O20" s="37">
        <f t="shared" si="3"/>
        <v>0</v>
      </c>
      <c r="P20" s="37"/>
      <c r="Q20" s="37">
        <f t="shared" si="4"/>
        <v>0</v>
      </c>
      <c r="R20" s="37"/>
      <c r="S20" s="37"/>
      <c r="T20" s="38"/>
      <c r="U20" s="37">
        <f t="shared" si="6"/>
        <v>0</v>
      </c>
      <c r="V20" s="37"/>
      <c r="W20" s="37">
        <f t="shared" si="5"/>
        <v>0</v>
      </c>
      <c r="X20" s="37"/>
      <c r="Y20" s="37"/>
      <c r="Z20" s="37"/>
      <c r="AA20" s="39">
        <f t="shared" si="7"/>
        <v>15310.23</v>
      </c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</row>
    <row r="21" spans="2:47" s="31" customFormat="1" ht="0.75" customHeight="1">
      <c r="B21" s="247"/>
      <c r="C21" s="249"/>
      <c r="D21" s="36" t="s">
        <v>29</v>
      </c>
      <c r="E21" s="37"/>
      <c r="F21" s="37"/>
      <c r="G21" s="37"/>
      <c r="H21" s="37">
        <f t="shared" si="0"/>
        <v>0</v>
      </c>
      <c r="I21" s="37"/>
      <c r="J21" s="37"/>
      <c r="K21" s="37">
        <f t="shared" si="1"/>
        <v>0</v>
      </c>
      <c r="L21" s="37"/>
      <c r="M21" s="37">
        <f t="shared" si="2"/>
        <v>0</v>
      </c>
      <c r="N21" s="37"/>
      <c r="O21" s="37">
        <f t="shared" si="3"/>
        <v>0</v>
      </c>
      <c r="P21" s="37"/>
      <c r="Q21" s="37">
        <f t="shared" si="4"/>
        <v>0</v>
      </c>
      <c r="R21" s="37"/>
      <c r="S21" s="37"/>
      <c r="T21" s="38"/>
      <c r="U21" s="37">
        <f t="shared" si="6"/>
        <v>0</v>
      </c>
      <c r="V21" s="37"/>
      <c r="W21" s="37">
        <f t="shared" si="5"/>
        <v>0</v>
      </c>
      <c r="X21" s="37"/>
      <c r="Y21" s="37"/>
      <c r="Z21" s="37"/>
      <c r="AA21" s="39">
        <f t="shared" si="7"/>
        <v>0</v>
      </c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</row>
    <row r="22" spans="2:47" s="31" customFormat="1" ht="39.75" customHeight="1" hidden="1">
      <c r="B22" s="247"/>
      <c r="C22" s="249"/>
      <c r="D22" s="36" t="s">
        <v>29</v>
      </c>
      <c r="E22" s="37"/>
      <c r="F22" s="37"/>
      <c r="G22" s="37"/>
      <c r="H22" s="37">
        <f t="shared" si="0"/>
        <v>0</v>
      </c>
      <c r="I22" s="37">
        <f>I21*0.7</f>
        <v>0</v>
      </c>
      <c r="J22" s="37"/>
      <c r="K22" s="37">
        <f t="shared" si="1"/>
        <v>0</v>
      </c>
      <c r="L22" s="37"/>
      <c r="M22" s="37">
        <f t="shared" si="2"/>
        <v>0</v>
      </c>
      <c r="N22" s="37"/>
      <c r="O22" s="37">
        <f t="shared" si="3"/>
        <v>0</v>
      </c>
      <c r="P22" s="37"/>
      <c r="Q22" s="37">
        <f t="shared" si="4"/>
        <v>0</v>
      </c>
      <c r="R22" s="37"/>
      <c r="S22" s="37"/>
      <c r="T22" s="38"/>
      <c r="U22" s="37">
        <f t="shared" si="6"/>
        <v>0</v>
      </c>
      <c r="V22" s="37"/>
      <c r="W22" s="37">
        <f t="shared" si="5"/>
        <v>0</v>
      </c>
      <c r="X22" s="37"/>
      <c r="Y22" s="37"/>
      <c r="Z22" s="37"/>
      <c r="AA22" s="39">
        <f t="shared" si="7"/>
        <v>0</v>
      </c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</row>
    <row r="23" spans="2:47" s="31" customFormat="1" ht="39.75" customHeight="1">
      <c r="B23" s="247"/>
      <c r="C23" s="249"/>
      <c r="D23" s="36" t="s">
        <v>30</v>
      </c>
      <c r="E23" s="37">
        <v>1</v>
      </c>
      <c r="F23" s="37">
        <f>I23</f>
        <v>16333.830000000002</v>
      </c>
      <c r="G23" s="37"/>
      <c r="H23" s="37">
        <f t="shared" si="0"/>
        <v>0</v>
      </c>
      <c r="I23" s="37">
        <f>I15*90%</f>
        <v>16333.830000000002</v>
      </c>
      <c r="J23" s="37"/>
      <c r="K23" s="37">
        <f t="shared" si="1"/>
        <v>0</v>
      </c>
      <c r="L23" s="37"/>
      <c r="M23" s="37">
        <f t="shared" si="2"/>
        <v>0</v>
      </c>
      <c r="N23" s="37"/>
      <c r="O23" s="37">
        <f t="shared" si="3"/>
        <v>0</v>
      </c>
      <c r="P23" s="37"/>
      <c r="Q23" s="37">
        <f t="shared" si="4"/>
        <v>0</v>
      </c>
      <c r="R23" s="37"/>
      <c r="S23" s="37"/>
      <c r="T23" s="38"/>
      <c r="U23" s="37">
        <f t="shared" si="6"/>
        <v>0</v>
      </c>
      <c r="V23" s="37"/>
      <c r="W23" s="37">
        <f t="shared" si="5"/>
        <v>0</v>
      </c>
      <c r="X23" s="37"/>
      <c r="Y23" s="37"/>
      <c r="Z23" s="37"/>
      <c r="AA23" s="39">
        <f t="shared" si="7"/>
        <v>16333.830000000002</v>
      </c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</row>
    <row r="24" spans="2:47" s="31" customFormat="1" ht="1.5" customHeight="1">
      <c r="B24" s="247"/>
      <c r="C24" s="249"/>
      <c r="D24" s="36" t="s">
        <v>25</v>
      </c>
      <c r="E24" s="37"/>
      <c r="F24" s="37"/>
      <c r="G24" s="37"/>
      <c r="H24" s="37">
        <f t="shared" si="0"/>
        <v>0</v>
      </c>
      <c r="I24" s="37">
        <f>(F24+H24)*E24</f>
        <v>0</v>
      </c>
      <c r="J24" s="37"/>
      <c r="K24" s="37">
        <f t="shared" si="1"/>
        <v>0</v>
      </c>
      <c r="L24" s="37"/>
      <c r="M24" s="37">
        <f t="shared" si="2"/>
        <v>0</v>
      </c>
      <c r="N24" s="37"/>
      <c r="O24" s="37">
        <f t="shared" si="3"/>
        <v>0</v>
      </c>
      <c r="P24" s="37"/>
      <c r="Q24" s="37">
        <f t="shared" si="4"/>
        <v>0</v>
      </c>
      <c r="R24" s="37"/>
      <c r="S24" s="37"/>
      <c r="T24" s="38"/>
      <c r="U24" s="37">
        <f t="shared" si="6"/>
        <v>0</v>
      </c>
      <c r="V24" s="37"/>
      <c r="W24" s="37">
        <f t="shared" si="5"/>
        <v>0</v>
      </c>
      <c r="X24" s="37"/>
      <c r="Y24" s="37"/>
      <c r="Z24" s="37"/>
      <c r="AA24" s="39">
        <f t="shared" si="7"/>
        <v>0</v>
      </c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</row>
    <row r="25" spans="2:47" s="31" customFormat="1" ht="39.75" customHeight="1" hidden="1">
      <c r="B25" s="247"/>
      <c r="C25" s="249"/>
      <c r="D25" s="36"/>
      <c r="E25" s="37"/>
      <c r="F25" s="37"/>
      <c r="G25" s="37"/>
      <c r="H25" s="37">
        <f t="shared" si="0"/>
        <v>0</v>
      </c>
      <c r="I25" s="37">
        <f>(F25+H25)*E25</f>
        <v>0</v>
      </c>
      <c r="J25" s="37"/>
      <c r="K25" s="37">
        <f t="shared" si="1"/>
        <v>0</v>
      </c>
      <c r="L25" s="37"/>
      <c r="M25" s="37">
        <f t="shared" si="2"/>
        <v>0</v>
      </c>
      <c r="N25" s="37"/>
      <c r="O25" s="37">
        <f t="shared" si="3"/>
        <v>0</v>
      </c>
      <c r="P25" s="37"/>
      <c r="Q25" s="37">
        <f t="shared" si="4"/>
        <v>0</v>
      </c>
      <c r="R25" s="37"/>
      <c r="S25" s="37"/>
      <c r="T25" s="38"/>
      <c r="U25" s="37">
        <f t="shared" si="6"/>
        <v>0</v>
      </c>
      <c r="V25" s="37"/>
      <c r="W25" s="37">
        <f t="shared" si="5"/>
        <v>0</v>
      </c>
      <c r="X25" s="37"/>
      <c r="Y25" s="37"/>
      <c r="Z25" s="37"/>
      <c r="AA25" s="39">
        <f t="shared" si="7"/>
        <v>0</v>
      </c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</row>
    <row r="26" spans="2:47" s="31" customFormat="1" ht="39.75" customHeight="1" hidden="1">
      <c r="B26" s="247"/>
      <c r="C26" s="249"/>
      <c r="D26" s="36"/>
      <c r="E26" s="37"/>
      <c r="F26" s="37"/>
      <c r="G26" s="37"/>
      <c r="H26" s="37">
        <f t="shared" si="0"/>
        <v>0</v>
      </c>
      <c r="I26" s="37">
        <f>(F26+H26)*E26</f>
        <v>0</v>
      </c>
      <c r="J26" s="37"/>
      <c r="K26" s="37">
        <f t="shared" si="1"/>
        <v>0</v>
      </c>
      <c r="L26" s="37"/>
      <c r="M26" s="37">
        <f t="shared" si="2"/>
        <v>0</v>
      </c>
      <c r="N26" s="37"/>
      <c r="O26" s="37">
        <f t="shared" si="3"/>
        <v>0</v>
      </c>
      <c r="P26" s="37"/>
      <c r="Q26" s="37">
        <f t="shared" si="4"/>
        <v>0</v>
      </c>
      <c r="R26" s="37"/>
      <c r="S26" s="37"/>
      <c r="T26" s="38"/>
      <c r="U26" s="37">
        <f t="shared" si="6"/>
        <v>0</v>
      </c>
      <c r="V26" s="37"/>
      <c r="W26" s="37">
        <f t="shared" si="5"/>
        <v>0</v>
      </c>
      <c r="X26" s="37"/>
      <c r="Y26" s="37"/>
      <c r="Z26" s="37"/>
      <c r="AA26" s="39">
        <f t="shared" si="7"/>
        <v>0</v>
      </c>
      <c r="AB26" s="40"/>
      <c r="AC26" s="40"/>
      <c r="AD26" s="40"/>
      <c r="AE26" s="40"/>
      <c r="AF26" s="40"/>
      <c r="AG26" s="40"/>
      <c r="AH26" s="40"/>
      <c r="AI26" s="40"/>
      <c r="AJ26" s="40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</row>
    <row r="27" spans="2:47" s="31" customFormat="1" ht="39.75" customHeight="1">
      <c r="B27" s="247"/>
      <c r="C27" s="250"/>
      <c r="D27" s="42" t="s">
        <v>31</v>
      </c>
      <c r="E27" s="43">
        <f>SUM(E15:E26)</f>
        <v>5</v>
      </c>
      <c r="F27" s="43"/>
      <c r="G27" s="43"/>
      <c r="H27" s="43">
        <f>SUM(H15:H26)</f>
        <v>0</v>
      </c>
      <c r="I27" s="43">
        <f>SUM(I15:I26)</f>
        <v>82460.42</v>
      </c>
      <c r="J27" s="43"/>
      <c r="K27" s="43">
        <f>SUM(K15:K26)</f>
        <v>0</v>
      </c>
      <c r="L27" s="43"/>
      <c r="M27" s="43">
        <f>SUM(M15:M26)</f>
        <v>0</v>
      </c>
      <c r="N27" s="43"/>
      <c r="O27" s="43">
        <f>SUM(O15:O26)</f>
        <v>0</v>
      </c>
      <c r="P27" s="43"/>
      <c r="Q27" s="43">
        <f>SUM(Q15:Q26)</f>
        <v>0</v>
      </c>
      <c r="R27" s="43">
        <f>SUM(R15:R26)</f>
        <v>0</v>
      </c>
      <c r="S27" s="43">
        <f>SUM(S15:S26)</f>
        <v>0</v>
      </c>
      <c r="T27" s="44">
        <f>SUM(T15:T26)</f>
        <v>40</v>
      </c>
      <c r="U27" s="43">
        <f>SUM(U15:U26)</f>
        <v>6533.532000000001</v>
      </c>
      <c r="V27" s="43"/>
      <c r="W27" s="43">
        <f>SUM(W15:W26)</f>
        <v>0</v>
      </c>
      <c r="X27" s="43">
        <f>SUM(X15:X26)</f>
        <v>0</v>
      </c>
      <c r="Y27" s="43">
        <f>SUM(Y15:Y26)</f>
        <v>0</v>
      </c>
      <c r="Z27" s="43">
        <f>SUM(Z15:Z26)</f>
        <v>0</v>
      </c>
      <c r="AA27" s="45">
        <f>SUM(AA15:AA26)</f>
        <v>88993.952</v>
      </c>
      <c r="AB27" s="46"/>
      <c r="AC27" s="46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</row>
    <row r="28" spans="2:47" s="31" customFormat="1" ht="0.75" customHeight="1">
      <c r="B28" s="247"/>
      <c r="C28" s="244" t="s">
        <v>32</v>
      </c>
      <c r="D28" s="36" t="s">
        <v>33</v>
      </c>
      <c r="E28" s="37"/>
      <c r="F28" s="37"/>
      <c r="G28" s="37"/>
      <c r="H28" s="37">
        <f>F28*G28/100</f>
        <v>0</v>
      </c>
      <c r="I28" s="37">
        <f>(F28+H28)*E28</f>
        <v>0</v>
      </c>
      <c r="J28" s="37"/>
      <c r="K28" s="37">
        <f>I28*J28/100</f>
        <v>0</v>
      </c>
      <c r="L28" s="37"/>
      <c r="M28" s="37">
        <f>I28*L28/100</f>
        <v>0</v>
      </c>
      <c r="N28" s="37"/>
      <c r="O28" s="37">
        <f>I28*N28/100</f>
        <v>0</v>
      </c>
      <c r="P28" s="37"/>
      <c r="Q28" s="37">
        <f>I28*P28/100</f>
        <v>0</v>
      </c>
      <c r="R28" s="37"/>
      <c r="S28" s="37"/>
      <c r="T28" s="38"/>
      <c r="U28" s="37">
        <f>I28*T28/100</f>
        <v>0</v>
      </c>
      <c r="V28" s="37"/>
      <c r="W28" s="37">
        <f>V28*I28/100</f>
        <v>0</v>
      </c>
      <c r="X28" s="37"/>
      <c r="Y28" s="37"/>
      <c r="Z28" s="37"/>
      <c r="AA28" s="39">
        <f>I28+K28+M28+O28+Q28+S28+U28+W28+Y28+Z28</f>
        <v>0</v>
      </c>
      <c r="AB28" s="46"/>
      <c r="AC28" s="46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</row>
    <row r="29" spans="2:47" s="31" customFormat="1" ht="38.25" customHeight="1">
      <c r="B29" s="247"/>
      <c r="C29" s="244"/>
      <c r="D29" s="36" t="s">
        <v>25</v>
      </c>
      <c r="E29" s="37">
        <v>1</v>
      </c>
      <c r="F29" s="37">
        <f>I29</f>
        <v>16333.830000000002</v>
      </c>
      <c r="G29" s="37"/>
      <c r="H29" s="37">
        <f>F29*G29/100</f>
        <v>0</v>
      </c>
      <c r="I29" s="37">
        <f>I15*90%</f>
        <v>16333.830000000002</v>
      </c>
      <c r="J29" s="37"/>
      <c r="K29" s="37">
        <f>I29*J29/100</f>
        <v>0</v>
      </c>
      <c r="L29" s="37"/>
      <c r="M29" s="37">
        <f>I29*L29/100</f>
        <v>0</v>
      </c>
      <c r="N29" s="37"/>
      <c r="O29" s="37">
        <f>I29*N29/100</f>
        <v>0</v>
      </c>
      <c r="P29" s="37"/>
      <c r="Q29" s="37">
        <f>I29*P29/100</f>
        <v>0</v>
      </c>
      <c r="R29" s="37"/>
      <c r="S29" s="37"/>
      <c r="T29" s="38"/>
      <c r="U29" s="37">
        <f>I29*T29/100</f>
        <v>0</v>
      </c>
      <c r="V29" s="37"/>
      <c r="W29" s="37">
        <f>V29*I29/100</f>
        <v>0</v>
      </c>
      <c r="X29" s="37"/>
      <c r="Y29" s="37"/>
      <c r="Z29" s="37"/>
      <c r="AA29" s="39">
        <f>I29+K29+M29+O29+Q29+S29+U29+W29+Y29+Z29</f>
        <v>16333.830000000002</v>
      </c>
      <c r="AB29" s="46"/>
      <c r="AC29" s="46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</row>
    <row r="30" spans="2:47" s="31" customFormat="1" ht="39.75" customHeight="1" hidden="1">
      <c r="B30" s="247"/>
      <c r="C30" s="244"/>
      <c r="D30" s="36"/>
      <c r="E30" s="37"/>
      <c r="F30" s="37"/>
      <c r="G30" s="37"/>
      <c r="H30" s="37">
        <f>F30*G30/100</f>
        <v>0</v>
      </c>
      <c r="I30" s="37">
        <f>(F30+H30)*E30</f>
        <v>0</v>
      </c>
      <c r="J30" s="37"/>
      <c r="K30" s="37">
        <f>I30*J30/100</f>
        <v>0</v>
      </c>
      <c r="L30" s="37"/>
      <c r="M30" s="37">
        <f>I30*L30/100</f>
        <v>0</v>
      </c>
      <c r="N30" s="37"/>
      <c r="O30" s="37">
        <f>I30*N30/100</f>
        <v>0</v>
      </c>
      <c r="P30" s="37"/>
      <c r="Q30" s="37">
        <f>I30*P30/100</f>
        <v>0</v>
      </c>
      <c r="R30" s="37"/>
      <c r="S30" s="37"/>
      <c r="T30" s="38"/>
      <c r="U30" s="37">
        <f>I30*T30/100</f>
        <v>0</v>
      </c>
      <c r="V30" s="37"/>
      <c r="W30" s="37">
        <f>V30*I30/100</f>
        <v>0</v>
      </c>
      <c r="X30" s="37"/>
      <c r="Y30" s="37"/>
      <c r="Z30" s="37"/>
      <c r="AA30" s="39">
        <f>I30+K30+M30+O30+Q30+S30+U30+W30+Y30+Z30</f>
        <v>0</v>
      </c>
      <c r="AB30" s="46"/>
      <c r="AC30" s="46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</row>
    <row r="31" spans="2:47" s="31" customFormat="1" ht="39.75" customHeight="1" hidden="1">
      <c r="B31" s="247"/>
      <c r="C31" s="244"/>
      <c r="D31" s="36"/>
      <c r="E31" s="37"/>
      <c r="F31" s="37"/>
      <c r="G31" s="37"/>
      <c r="H31" s="37">
        <f>F31*G31/100</f>
        <v>0</v>
      </c>
      <c r="I31" s="37">
        <f>(F31+H31)*E31</f>
        <v>0</v>
      </c>
      <c r="J31" s="37"/>
      <c r="K31" s="37">
        <f>I31*J31/100</f>
        <v>0</v>
      </c>
      <c r="L31" s="37"/>
      <c r="M31" s="37">
        <f>I31*L31/100</f>
        <v>0</v>
      </c>
      <c r="N31" s="37"/>
      <c r="O31" s="37">
        <f>I31*N31/100</f>
        <v>0</v>
      </c>
      <c r="P31" s="37"/>
      <c r="Q31" s="37">
        <f>I31*P31/100</f>
        <v>0</v>
      </c>
      <c r="R31" s="37"/>
      <c r="S31" s="37"/>
      <c r="T31" s="38"/>
      <c r="U31" s="37">
        <f>I31*T31/100</f>
        <v>0</v>
      </c>
      <c r="V31" s="37"/>
      <c r="W31" s="37">
        <f>V31*I31/100</f>
        <v>0</v>
      </c>
      <c r="X31" s="37"/>
      <c r="Y31" s="37"/>
      <c r="Z31" s="37"/>
      <c r="AA31" s="39">
        <f>I31+K31+M31+O31+Q31+S31+U31+W31+Y31+Z31</f>
        <v>0</v>
      </c>
      <c r="AB31" s="46"/>
      <c r="AC31" s="46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</row>
    <row r="32" spans="2:47" s="31" customFormat="1" ht="39.75" customHeight="1">
      <c r="B32" s="247"/>
      <c r="C32" s="244"/>
      <c r="D32" s="42" t="s">
        <v>34</v>
      </c>
      <c r="E32" s="43">
        <f>SUM(E28:E31)</f>
        <v>1</v>
      </c>
      <c r="F32" s="43"/>
      <c r="G32" s="43"/>
      <c r="H32" s="43">
        <f aca="true" t="shared" si="8" ref="H32:AA32">SUM(H28:H31)</f>
        <v>0</v>
      </c>
      <c r="I32" s="43">
        <f>SUM(I28:I31)</f>
        <v>16333.830000000002</v>
      </c>
      <c r="J32" s="43"/>
      <c r="K32" s="43">
        <f t="shared" si="8"/>
        <v>0</v>
      </c>
      <c r="L32" s="43"/>
      <c r="M32" s="43">
        <f t="shared" si="8"/>
        <v>0</v>
      </c>
      <c r="N32" s="43"/>
      <c r="O32" s="43">
        <f t="shared" si="8"/>
        <v>0</v>
      </c>
      <c r="P32" s="43"/>
      <c r="Q32" s="43">
        <f t="shared" si="8"/>
        <v>0</v>
      </c>
      <c r="R32" s="43">
        <f t="shared" si="8"/>
        <v>0</v>
      </c>
      <c r="S32" s="43">
        <f t="shared" si="8"/>
        <v>0</v>
      </c>
      <c r="T32" s="44"/>
      <c r="U32" s="43">
        <f t="shared" si="8"/>
        <v>0</v>
      </c>
      <c r="V32" s="43"/>
      <c r="W32" s="43">
        <f t="shared" si="8"/>
        <v>0</v>
      </c>
      <c r="X32" s="43">
        <f t="shared" si="8"/>
        <v>0</v>
      </c>
      <c r="Y32" s="43">
        <f t="shared" si="8"/>
        <v>0</v>
      </c>
      <c r="Z32" s="43">
        <f t="shared" si="8"/>
        <v>0</v>
      </c>
      <c r="AA32" s="45">
        <f t="shared" si="8"/>
        <v>16333.830000000002</v>
      </c>
      <c r="AB32" s="46"/>
      <c r="AC32" s="46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</row>
    <row r="33" spans="2:47" s="31" customFormat="1" ht="39.75" customHeight="1">
      <c r="B33" s="47"/>
      <c r="C33" s="48"/>
      <c r="D33" s="49" t="s">
        <v>35</v>
      </c>
      <c r="E33" s="50">
        <f>E32+E27</f>
        <v>6</v>
      </c>
      <c r="F33" s="50"/>
      <c r="G33" s="50"/>
      <c r="H33" s="50">
        <f>H32+H27</f>
        <v>0</v>
      </c>
      <c r="I33" s="50">
        <f>I32+I27</f>
        <v>98794.25</v>
      </c>
      <c r="J33" s="50"/>
      <c r="K33" s="50">
        <f>K32+K27</f>
        <v>0</v>
      </c>
      <c r="L33" s="50"/>
      <c r="M33" s="50">
        <f>M32+M27</f>
        <v>0</v>
      </c>
      <c r="N33" s="50"/>
      <c r="O33" s="50">
        <f>O32+O27</f>
        <v>0</v>
      </c>
      <c r="P33" s="50"/>
      <c r="Q33" s="50">
        <f>Q32+Q27</f>
        <v>0</v>
      </c>
      <c r="R33" s="50">
        <f>R32+R27</f>
        <v>0</v>
      </c>
      <c r="S33" s="50">
        <f>S32+S27</f>
        <v>0</v>
      </c>
      <c r="T33" s="51"/>
      <c r="U33" s="50">
        <f>U32+U27</f>
        <v>6533.532000000001</v>
      </c>
      <c r="V33" s="50"/>
      <c r="W33" s="50">
        <f>W32+W27</f>
        <v>0</v>
      </c>
      <c r="X33" s="50">
        <f>X32+X27</f>
        <v>0</v>
      </c>
      <c r="Y33" s="50">
        <f>Y32+Y27</f>
        <v>0</v>
      </c>
      <c r="Z33" s="50">
        <f>Z32+Z27</f>
        <v>0</v>
      </c>
      <c r="AA33" s="52">
        <f>AA32+AA27</f>
        <v>105327.782</v>
      </c>
      <c r="AB33" s="46"/>
      <c r="AC33" s="46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</row>
    <row r="34" spans="2:47" s="31" customFormat="1" ht="39.75" customHeight="1">
      <c r="B34" s="247" t="s">
        <v>36</v>
      </c>
      <c r="C34" s="244" t="s">
        <v>23</v>
      </c>
      <c r="D34" s="36" t="s">
        <v>37</v>
      </c>
      <c r="E34" s="37">
        <v>1</v>
      </c>
      <c r="F34" s="37">
        <v>7324</v>
      </c>
      <c r="G34" s="37">
        <v>25</v>
      </c>
      <c r="H34" s="37">
        <f>F34*G34/100</f>
        <v>1831</v>
      </c>
      <c r="I34" s="37">
        <f>(F34+H34)*E34</f>
        <v>9155</v>
      </c>
      <c r="J34" s="37"/>
      <c r="K34" s="37">
        <f>I34*J34/100</f>
        <v>0</v>
      </c>
      <c r="L34" s="37"/>
      <c r="M34" s="37">
        <f>I34*L34/100</f>
        <v>0</v>
      </c>
      <c r="N34" s="37"/>
      <c r="O34" s="37">
        <f>I34*N34/100</f>
        <v>0</v>
      </c>
      <c r="P34" s="37"/>
      <c r="Q34" s="37">
        <f>I34*P34/100</f>
        <v>0</v>
      </c>
      <c r="R34" s="37"/>
      <c r="S34" s="37"/>
      <c r="T34" s="38"/>
      <c r="U34" s="37">
        <f>I34*T34/100</f>
        <v>0</v>
      </c>
      <c r="V34" s="37"/>
      <c r="W34" s="37">
        <f>V34*I34/100</f>
        <v>0</v>
      </c>
      <c r="X34" s="37"/>
      <c r="Y34" s="37"/>
      <c r="Z34" s="37">
        <v>334</v>
      </c>
      <c r="AA34" s="39">
        <f aca="true" t="shared" si="9" ref="AA34:AA44">I34+K34+M34+O34+Q34+S34+U34+W34+Y34+Z34</f>
        <v>9489</v>
      </c>
      <c r="AB34" s="40"/>
      <c r="AC34" s="40"/>
      <c r="AD34" s="40"/>
      <c r="AE34" s="40"/>
      <c r="AF34" s="40"/>
      <c r="AG34" s="40"/>
      <c r="AH34" s="40"/>
      <c r="AI34" s="40"/>
      <c r="AJ34" s="40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</row>
    <row r="35" spans="2:47" s="31" customFormat="1" ht="39.75" customHeight="1">
      <c r="B35" s="247"/>
      <c r="C35" s="244"/>
      <c r="D35" s="36" t="s">
        <v>38</v>
      </c>
      <c r="E35" s="37">
        <v>1</v>
      </c>
      <c r="F35" s="37">
        <v>5976</v>
      </c>
      <c r="G35" s="37">
        <v>25</v>
      </c>
      <c r="H35" s="37">
        <f aca="true" t="shared" si="10" ref="H35:H44">F35*G35/100</f>
        <v>1494</v>
      </c>
      <c r="I35" s="37">
        <f aca="true" t="shared" si="11" ref="I35:I44">(F35+H35)*E35</f>
        <v>7470</v>
      </c>
      <c r="J35" s="37"/>
      <c r="K35" s="37">
        <f aca="true" t="shared" si="12" ref="K35:K44">I35*J35/100</f>
        <v>0</v>
      </c>
      <c r="L35" s="37"/>
      <c r="M35" s="37">
        <f aca="true" t="shared" si="13" ref="M35:M44">I35*L35/100</f>
        <v>0</v>
      </c>
      <c r="N35" s="37"/>
      <c r="O35" s="37">
        <f aca="true" t="shared" si="14" ref="O35:O44">I35*N35/100</f>
        <v>0</v>
      </c>
      <c r="P35" s="37"/>
      <c r="Q35" s="37">
        <f aca="true" t="shared" si="15" ref="Q35:Q44">I35*P35/100</f>
        <v>0</v>
      </c>
      <c r="R35" s="37"/>
      <c r="S35" s="37"/>
      <c r="T35" s="38"/>
      <c r="U35" s="37">
        <f aca="true" t="shared" si="16" ref="U35:U44">I35*T35/100</f>
        <v>0</v>
      </c>
      <c r="V35" s="37"/>
      <c r="W35" s="37">
        <f aca="true" t="shared" si="17" ref="W35:W44">V35*I35/100</f>
        <v>0</v>
      </c>
      <c r="X35" s="37"/>
      <c r="Y35" s="37"/>
      <c r="Z35" s="37">
        <v>2019</v>
      </c>
      <c r="AA35" s="39">
        <f t="shared" si="9"/>
        <v>9489</v>
      </c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</row>
    <row r="36" spans="2:47" s="31" customFormat="1" ht="0.75" customHeight="1">
      <c r="B36" s="247"/>
      <c r="C36" s="244"/>
      <c r="D36" s="36" t="s">
        <v>39</v>
      </c>
      <c r="E36" s="37"/>
      <c r="F36" s="37"/>
      <c r="G36" s="37"/>
      <c r="H36" s="37">
        <f t="shared" si="10"/>
        <v>0</v>
      </c>
      <c r="I36" s="37">
        <f t="shared" si="11"/>
        <v>0</v>
      </c>
      <c r="J36" s="37"/>
      <c r="K36" s="37">
        <f t="shared" si="12"/>
        <v>0</v>
      </c>
      <c r="L36" s="37"/>
      <c r="M36" s="37">
        <f t="shared" si="13"/>
        <v>0</v>
      </c>
      <c r="N36" s="37"/>
      <c r="O36" s="37">
        <f t="shared" si="14"/>
        <v>0</v>
      </c>
      <c r="P36" s="37"/>
      <c r="Q36" s="37">
        <f t="shared" si="15"/>
        <v>0</v>
      </c>
      <c r="R36" s="37"/>
      <c r="S36" s="37"/>
      <c r="T36" s="38"/>
      <c r="U36" s="37">
        <f t="shared" si="16"/>
        <v>0</v>
      </c>
      <c r="V36" s="37"/>
      <c r="W36" s="37">
        <f t="shared" si="17"/>
        <v>0</v>
      </c>
      <c r="X36" s="37"/>
      <c r="Y36" s="37"/>
      <c r="Z36" s="37">
        <f>(7800*E36)-I36</f>
        <v>0</v>
      </c>
      <c r="AA36" s="39">
        <f t="shared" si="9"/>
        <v>0</v>
      </c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</row>
    <row r="37" spans="2:47" s="31" customFormat="1" ht="39.75" customHeight="1">
      <c r="B37" s="247"/>
      <c r="C37" s="244"/>
      <c r="D37" s="36" t="s">
        <v>40</v>
      </c>
      <c r="E37" s="37">
        <v>1.5</v>
      </c>
      <c r="F37" s="37">
        <v>7475.11</v>
      </c>
      <c r="G37" s="37">
        <v>25</v>
      </c>
      <c r="H37" s="37">
        <f>F37*G37/100</f>
        <v>1868.7775</v>
      </c>
      <c r="I37" s="37">
        <v>14015.83</v>
      </c>
      <c r="J37" s="37"/>
      <c r="K37" s="37">
        <f t="shared" si="12"/>
        <v>0</v>
      </c>
      <c r="L37" s="37"/>
      <c r="M37" s="37">
        <f t="shared" si="13"/>
        <v>0</v>
      </c>
      <c r="N37" s="37"/>
      <c r="O37" s="37">
        <f t="shared" si="14"/>
        <v>0</v>
      </c>
      <c r="P37" s="37"/>
      <c r="Q37" s="37">
        <f t="shared" si="15"/>
        <v>0</v>
      </c>
      <c r="R37" s="37"/>
      <c r="S37" s="37"/>
      <c r="T37" s="38"/>
      <c r="U37" s="37">
        <f t="shared" si="16"/>
        <v>0</v>
      </c>
      <c r="V37" s="37"/>
      <c r="W37" s="37">
        <f t="shared" si="17"/>
        <v>0</v>
      </c>
      <c r="X37" s="37"/>
      <c r="Y37" s="37"/>
      <c r="Z37" s="37">
        <v>217.68</v>
      </c>
      <c r="AA37" s="39">
        <f t="shared" si="9"/>
        <v>14233.51</v>
      </c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</row>
    <row r="38" spans="2:47" s="31" customFormat="1" ht="0.75" customHeight="1">
      <c r="B38" s="247"/>
      <c r="C38" s="244"/>
      <c r="D38" s="36" t="s">
        <v>41</v>
      </c>
      <c r="E38" s="37"/>
      <c r="F38" s="37"/>
      <c r="G38" s="37"/>
      <c r="H38" s="37"/>
      <c r="I38" s="37"/>
      <c r="J38" s="37"/>
      <c r="K38" s="37">
        <f t="shared" si="12"/>
        <v>0</v>
      </c>
      <c r="L38" s="37"/>
      <c r="M38" s="37">
        <f t="shared" si="13"/>
        <v>0</v>
      </c>
      <c r="N38" s="37"/>
      <c r="O38" s="37">
        <f t="shared" si="14"/>
        <v>0</v>
      </c>
      <c r="P38" s="37"/>
      <c r="Q38" s="37">
        <f t="shared" si="15"/>
        <v>0</v>
      </c>
      <c r="R38" s="37"/>
      <c r="S38" s="37"/>
      <c r="T38" s="38"/>
      <c r="U38" s="37">
        <f t="shared" si="16"/>
        <v>0</v>
      </c>
      <c r="V38" s="37"/>
      <c r="W38" s="37">
        <f t="shared" si="17"/>
        <v>0</v>
      </c>
      <c r="X38" s="37"/>
      <c r="Y38" s="37"/>
      <c r="Z38" s="37"/>
      <c r="AA38" s="39">
        <f t="shared" si="9"/>
        <v>0</v>
      </c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</row>
    <row r="39" spans="2:47" s="31" customFormat="1" ht="39.75" customHeight="1" hidden="1">
      <c r="B39" s="247"/>
      <c r="C39" s="244"/>
      <c r="D39" s="36" t="s">
        <v>41</v>
      </c>
      <c r="E39" s="37"/>
      <c r="F39" s="37"/>
      <c r="G39" s="37"/>
      <c r="H39" s="37">
        <f t="shared" si="10"/>
        <v>0</v>
      </c>
      <c r="I39" s="37">
        <f t="shared" si="11"/>
        <v>0</v>
      </c>
      <c r="J39" s="37"/>
      <c r="K39" s="37">
        <f t="shared" si="12"/>
        <v>0</v>
      </c>
      <c r="L39" s="37"/>
      <c r="M39" s="37">
        <f t="shared" si="13"/>
        <v>0</v>
      </c>
      <c r="N39" s="37"/>
      <c r="O39" s="37">
        <f t="shared" si="14"/>
        <v>0</v>
      </c>
      <c r="P39" s="37"/>
      <c r="Q39" s="37">
        <f t="shared" si="15"/>
        <v>0</v>
      </c>
      <c r="R39" s="37"/>
      <c r="S39" s="37"/>
      <c r="T39" s="38"/>
      <c r="U39" s="37">
        <f t="shared" si="16"/>
        <v>0</v>
      </c>
      <c r="V39" s="37"/>
      <c r="W39" s="37">
        <f t="shared" si="17"/>
        <v>0</v>
      </c>
      <c r="X39" s="37"/>
      <c r="Y39" s="37"/>
      <c r="Z39" s="37">
        <f>(7800*E39)-I39</f>
        <v>0</v>
      </c>
      <c r="AA39" s="39">
        <f t="shared" si="9"/>
        <v>0</v>
      </c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</row>
    <row r="40" spans="2:47" s="31" customFormat="1" ht="39.75" customHeight="1" hidden="1">
      <c r="B40" s="247"/>
      <c r="C40" s="244"/>
      <c r="D40" s="36" t="s">
        <v>41</v>
      </c>
      <c r="E40" s="37"/>
      <c r="F40" s="37"/>
      <c r="G40" s="37"/>
      <c r="H40" s="37">
        <f t="shared" si="10"/>
        <v>0</v>
      </c>
      <c r="I40" s="37">
        <f t="shared" si="11"/>
        <v>0</v>
      </c>
      <c r="J40" s="37"/>
      <c r="K40" s="37">
        <f t="shared" si="12"/>
        <v>0</v>
      </c>
      <c r="L40" s="37"/>
      <c r="M40" s="37">
        <f t="shared" si="13"/>
        <v>0</v>
      </c>
      <c r="N40" s="37"/>
      <c r="O40" s="37">
        <f t="shared" si="14"/>
        <v>0</v>
      </c>
      <c r="P40" s="37"/>
      <c r="Q40" s="37">
        <f t="shared" si="15"/>
        <v>0</v>
      </c>
      <c r="R40" s="37"/>
      <c r="S40" s="37"/>
      <c r="T40" s="38"/>
      <c r="U40" s="37">
        <f t="shared" si="16"/>
        <v>0</v>
      </c>
      <c r="V40" s="37"/>
      <c r="W40" s="37">
        <f t="shared" si="17"/>
        <v>0</v>
      </c>
      <c r="X40" s="37"/>
      <c r="Y40" s="37"/>
      <c r="Z40" s="37">
        <f>(7800*E40)-I40</f>
        <v>0</v>
      </c>
      <c r="AA40" s="39">
        <f t="shared" si="9"/>
        <v>0</v>
      </c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</row>
    <row r="41" spans="2:47" s="31" customFormat="1" ht="39.75" customHeight="1">
      <c r="B41" s="247"/>
      <c r="C41" s="244"/>
      <c r="D41" s="36" t="s">
        <v>42</v>
      </c>
      <c r="E41" s="37">
        <v>1</v>
      </c>
      <c r="F41" s="37">
        <v>6057</v>
      </c>
      <c r="G41" s="37">
        <v>25</v>
      </c>
      <c r="H41" s="37">
        <f t="shared" si="10"/>
        <v>1514.25</v>
      </c>
      <c r="I41" s="37">
        <f t="shared" si="11"/>
        <v>7571.25</v>
      </c>
      <c r="J41" s="37"/>
      <c r="K41" s="37">
        <f t="shared" si="12"/>
        <v>0</v>
      </c>
      <c r="L41" s="37"/>
      <c r="M41" s="37">
        <f t="shared" si="13"/>
        <v>0</v>
      </c>
      <c r="N41" s="37"/>
      <c r="O41" s="37">
        <f t="shared" si="14"/>
        <v>0</v>
      </c>
      <c r="P41" s="37"/>
      <c r="Q41" s="37">
        <f t="shared" si="15"/>
        <v>0</v>
      </c>
      <c r="R41" s="37"/>
      <c r="S41" s="37"/>
      <c r="T41" s="38"/>
      <c r="U41" s="37">
        <f t="shared" si="16"/>
        <v>0</v>
      </c>
      <c r="V41" s="37"/>
      <c r="W41" s="37">
        <f t="shared" si="17"/>
        <v>0</v>
      </c>
      <c r="X41" s="37"/>
      <c r="Y41" s="37"/>
      <c r="Z41" s="37">
        <v>1917.75</v>
      </c>
      <c r="AA41" s="39">
        <f t="shared" si="9"/>
        <v>9489</v>
      </c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</row>
    <row r="42" spans="2:47" s="31" customFormat="1" ht="39.75" customHeight="1">
      <c r="B42" s="247"/>
      <c r="C42" s="244"/>
      <c r="D42" s="36" t="s">
        <v>43</v>
      </c>
      <c r="E42" s="37">
        <v>1</v>
      </c>
      <c r="F42" s="37">
        <v>7882</v>
      </c>
      <c r="G42" s="37">
        <v>25</v>
      </c>
      <c r="H42" s="37">
        <f t="shared" si="10"/>
        <v>1970.5</v>
      </c>
      <c r="I42" s="37">
        <f t="shared" si="11"/>
        <v>9852.5</v>
      </c>
      <c r="J42" s="37">
        <v>20</v>
      </c>
      <c r="K42" s="37">
        <f t="shared" si="12"/>
        <v>1970.5</v>
      </c>
      <c r="L42" s="37"/>
      <c r="M42" s="37">
        <f t="shared" si="13"/>
        <v>0</v>
      </c>
      <c r="N42" s="37"/>
      <c r="O42" s="37">
        <f t="shared" si="14"/>
        <v>0</v>
      </c>
      <c r="P42" s="37"/>
      <c r="Q42" s="37">
        <f t="shared" si="15"/>
        <v>0</v>
      </c>
      <c r="R42" s="37"/>
      <c r="S42" s="37"/>
      <c r="T42" s="38"/>
      <c r="U42" s="37">
        <f t="shared" si="16"/>
        <v>0</v>
      </c>
      <c r="V42" s="37"/>
      <c r="W42" s="37">
        <f t="shared" si="17"/>
        <v>0</v>
      </c>
      <c r="X42" s="37"/>
      <c r="Y42" s="37"/>
      <c r="Z42" s="37"/>
      <c r="AA42" s="39">
        <f t="shared" si="9"/>
        <v>11823</v>
      </c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</row>
    <row r="43" spans="2:47" s="31" customFormat="1" ht="0.75" customHeight="1">
      <c r="B43" s="247"/>
      <c r="C43" s="244"/>
      <c r="D43" s="36" t="s">
        <v>44</v>
      </c>
      <c r="E43" s="37">
        <v>0</v>
      </c>
      <c r="F43" s="37"/>
      <c r="G43" s="37"/>
      <c r="H43" s="37">
        <f t="shared" si="10"/>
        <v>0</v>
      </c>
      <c r="I43" s="37">
        <f t="shared" si="11"/>
        <v>0</v>
      </c>
      <c r="J43" s="37"/>
      <c r="K43" s="37">
        <f t="shared" si="12"/>
        <v>0</v>
      </c>
      <c r="L43" s="37"/>
      <c r="M43" s="37">
        <f t="shared" si="13"/>
        <v>0</v>
      </c>
      <c r="N43" s="37"/>
      <c r="O43" s="37">
        <f t="shared" si="14"/>
        <v>0</v>
      </c>
      <c r="P43" s="37"/>
      <c r="Q43" s="37">
        <f t="shared" si="15"/>
        <v>0</v>
      </c>
      <c r="R43" s="37"/>
      <c r="S43" s="37"/>
      <c r="T43" s="38"/>
      <c r="U43" s="37">
        <f t="shared" si="16"/>
        <v>0</v>
      </c>
      <c r="V43" s="37"/>
      <c r="W43" s="37">
        <f t="shared" si="17"/>
        <v>0</v>
      </c>
      <c r="X43" s="37"/>
      <c r="Y43" s="37"/>
      <c r="Z43" s="37"/>
      <c r="AA43" s="39">
        <f t="shared" si="9"/>
        <v>0</v>
      </c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</row>
    <row r="44" spans="2:47" s="31" customFormat="1" ht="39.75" customHeight="1" hidden="1">
      <c r="B44" s="247"/>
      <c r="C44" s="244"/>
      <c r="D44" s="36"/>
      <c r="E44" s="37"/>
      <c r="F44" s="37"/>
      <c r="G44" s="37"/>
      <c r="H44" s="37">
        <f t="shared" si="10"/>
        <v>0</v>
      </c>
      <c r="I44" s="37">
        <f t="shared" si="11"/>
        <v>0</v>
      </c>
      <c r="J44" s="37"/>
      <c r="K44" s="37">
        <f t="shared" si="12"/>
        <v>0</v>
      </c>
      <c r="L44" s="37"/>
      <c r="M44" s="37">
        <f t="shared" si="13"/>
        <v>0</v>
      </c>
      <c r="N44" s="37"/>
      <c r="O44" s="37">
        <f t="shared" si="14"/>
        <v>0</v>
      </c>
      <c r="P44" s="37"/>
      <c r="Q44" s="37">
        <f t="shared" si="15"/>
        <v>0</v>
      </c>
      <c r="R44" s="37"/>
      <c r="S44" s="37"/>
      <c r="T44" s="38"/>
      <c r="U44" s="37">
        <f t="shared" si="16"/>
        <v>0</v>
      </c>
      <c r="V44" s="37"/>
      <c r="W44" s="37">
        <f t="shared" si="17"/>
        <v>0</v>
      </c>
      <c r="X44" s="37"/>
      <c r="Y44" s="37"/>
      <c r="Z44" s="37"/>
      <c r="AA44" s="39">
        <f t="shared" si="9"/>
        <v>0</v>
      </c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</row>
    <row r="45" spans="2:47" s="31" customFormat="1" ht="39.75" customHeight="1">
      <c r="B45" s="247"/>
      <c r="C45" s="244"/>
      <c r="D45" s="42" t="s">
        <v>31</v>
      </c>
      <c r="E45" s="43">
        <f>SUM(E34:E44)</f>
        <v>5.5</v>
      </c>
      <c r="F45" s="43"/>
      <c r="G45" s="43"/>
      <c r="H45" s="43">
        <f>SUM(H34:H44)</f>
        <v>8678.5275</v>
      </c>
      <c r="I45" s="43">
        <f>SUM(I34:I44)</f>
        <v>48064.58</v>
      </c>
      <c r="J45" s="43"/>
      <c r="K45" s="43">
        <f aca="true" t="shared" si="18" ref="K45:AA45">SUM(K34:K44)</f>
        <v>1970.5</v>
      </c>
      <c r="L45" s="43">
        <f t="shared" si="18"/>
        <v>0</v>
      </c>
      <c r="M45" s="43">
        <f t="shared" si="18"/>
        <v>0</v>
      </c>
      <c r="N45" s="43">
        <f t="shared" si="18"/>
        <v>0</v>
      </c>
      <c r="O45" s="43">
        <f t="shared" si="18"/>
        <v>0</v>
      </c>
      <c r="P45" s="43">
        <f t="shared" si="18"/>
        <v>0</v>
      </c>
      <c r="Q45" s="43">
        <f t="shared" si="18"/>
        <v>0</v>
      </c>
      <c r="R45" s="43">
        <f t="shared" si="18"/>
        <v>0</v>
      </c>
      <c r="S45" s="43">
        <f t="shared" si="18"/>
        <v>0</v>
      </c>
      <c r="T45" s="44">
        <f t="shared" si="18"/>
        <v>0</v>
      </c>
      <c r="U45" s="43">
        <f t="shared" si="18"/>
        <v>0</v>
      </c>
      <c r="V45" s="43">
        <f t="shared" si="18"/>
        <v>0</v>
      </c>
      <c r="W45" s="43">
        <f t="shared" si="18"/>
        <v>0</v>
      </c>
      <c r="X45" s="43">
        <f t="shared" si="18"/>
        <v>0</v>
      </c>
      <c r="Y45" s="43">
        <f t="shared" si="18"/>
        <v>0</v>
      </c>
      <c r="Z45" s="43">
        <f t="shared" si="18"/>
        <v>4488.43</v>
      </c>
      <c r="AA45" s="45">
        <f t="shared" si="18"/>
        <v>54523.51</v>
      </c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</row>
    <row r="46" spans="2:47" s="85" customFormat="1" ht="39.75" customHeight="1">
      <c r="B46" s="247"/>
      <c r="C46" s="84"/>
      <c r="D46" s="36" t="s">
        <v>111</v>
      </c>
      <c r="E46" s="37">
        <v>1</v>
      </c>
      <c r="F46" s="37">
        <v>6089</v>
      </c>
      <c r="G46" s="37">
        <v>25</v>
      </c>
      <c r="H46" s="37">
        <f>F46*G46/100</f>
        <v>1522.25</v>
      </c>
      <c r="I46" s="37">
        <f>(F46+H46)*E46</f>
        <v>7611.25</v>
      </c>
      <c r="J46" s="37"/>
      <c r="K46" s="37">
        <f>I46*J46/100</f>
        <v>0</v>
      </c>
      <c r="L46" s="37"/>
      <c r="M46" s="37">
        <f>I46*L46/100</f>
        <v>0</v>
      </c>
      <c r="N46" s="37"/>
      <c r="O46" s="37">
        <f>I46*N46/100</f>
        <v>0</v>
      </c>
      <c r="P46" s="37"/>
      <c r="Q46" s="37"/>
      <c r="R46" s="37"/>
      <c r="S46" s="37"/>
      <c r="T46" s="38"/>
      <c r="U46" s="37">
        <f>I46*T46/100</f>
        <v>0</v>
      </c>
      <c r="V46" s="37"/>
      <c r="W46" s="37">
        <f>V46*I46/100</f>
        <v>0</v>
      </c>
      <c r="X46" s="37"/>
      <c r="Y46" s="37"/>
      <c r="Z46" s="37"/>
      <c r="AA46" s="39">
        <f>I46+K46+M46+O46+U46+W46</f>
        <v>7611.25</v>
      </c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</row>
    <row r="47" spans="2:47" s="31" customFormat="1" ht="38.25" customHeight="1">
      <c r="B47" s="247"/>
      <c r="C47" s="244" t="s">
        <v>32</v>
      </c>
      <c r="D47" s="36" t="s">
        <v>41</v>
      </c>
      <c r="E47" s="37">
        <v>10</v>
      </c>
      <c r="F47" s="37">
        <v>6057</v>
      </c>
      <c r="G47" s="37">
        <v>25</v>
      </c>
      <c r="H47" s="37">
        <f>F47*G47/100</f>
        <v>1514.25</v>
      </c>
      <c r="I47" s="37">
        <f>(F47+H47)*E47</f>
        <v>75712.5</v>
      </c>
      <c r="J47" s="37"/>
      <c r="K47" s="37">
        <f>I47*J47/100</f>
        <v>0</v>
      </c>
      <c r="L47" s="37"/>
      <c r="M47" s="37">
        <f>I47*L47/100</f>
        <v>0</v>
      </c>
      <c r="N47" s="37"/>
      <c r="O47" s="37">
        <f>I47*N47/100</f>
        <v>0</v>
      </c>
      <c r="P47" s="37"/>
      <c r="Q47" s="37">
        <f>I47*P47/100</f>
        <v>0</v>
      </c>
      <c r="R47" s="37"/>
      <c r="S47" s="37"/>
      <c r="T47" s="38"/>
      <c r="U47" s="37">
        <f>I47*T47/100</f>
        <v>0</v>
      </c>
      <c r="V47" s="37"/>
      <c r="W47" s="37">
        <f>V47*I47/100</f>
        <v>0</v>
      </c>
      <c r="X47" s="37"/>
      <c r="Y47" s="37"/>
      <c r="Z47" s="37">
        <v>19177.5</v>
      </c>
      <c r="AA47" s="39">
        <f>I47+K47+M47+O47+Q47+S47+U47+W47+Y47+Z47</f>
        <v>94890</v>
      </c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</row>
    <row r="48" spans="2:47" s="31" customFormat="1" ht="39.75" customHeight="1" hidden="1">
      <c r="B48" s="247"/>
      <c r="C48" s="244"/>
      <c r="D48" s="36" t="s">
        <v>41</v>
      </c>
      <c r="E48" s="37"/>
      <c r="F48" s="37"/>
      <c r="G48" s="37"/>
      <c r="H48" s="37"/>
      <c r="I48" s="37"/>
      <c r="J48" s="37"/>
      <c r="K48" s="37">
        <f aca="true" t="shared" si="19" ref="K48:K57">I48*J48/100</f>
        <v>0</v>
      </c>
      <c r="L48" s="37"/>
      <c r="M48" s="37">
        <f aca="true" t="shared" si="20" ref="M48:M57">I48*L48/100</f>
        <v>0</v>
      </c>
      <c r="N48" s="37"/>
      <c r="O48" s="37">
        <f aca="true" t="shared" si="21" ref="O48:O57">I48*N48/100</f>
        <v>0</v>
      </c>
      <c r="P48" s="37"/>
      <c r="Q48" s="37">
        <f aca="true" t="shared" si="22" ref="Q48:Q57">I48*P48/100</f>
        <v>0</v>
      </c>
      <c r="R48" s="37"/>
      <c r="S48" s="37"/>
      <c r="T48" s="38"/>
      <c r="U48" s="37">
        <f aca="true" t="shared" si="23" ref="U48:U57">I48*T48/100</f>
        <v>0</v>
      </c>
      <c r="V48" s="37"/>
      <c r="W48" s="37">
        <f aca="true" t="shared" si="24" ref="W48:W57">V48*I48/100</f>
        <v>0</v>
      </c>
      <c r="X48" s="37"/>
      <c r="Y48" s="37"/>
      <c r="Z48" s="37">
        <f>(7800*E48)-I48</f>
        <v>0</v>
      </c>
      <c r="AA48" s="39">
        <f aca="true" t="shared" si="25" ref="AA48:AA57">I48+K48+M48+O48+Q48+S48+U48+W48+Y48+Z48</f>
        <v>0</v>
      </c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</row>
    <row r="49" spans="2:47" s="31" customFormat="1" ht="39.75" customHeight="1">
      <c r="B49" s="247"/>
      <c r="C49" s="244"/>
      <c r="D49" s="36" t="s">
        <v>45</v>
      </c>
      <c r="E49" s="37">
        <v>1.25</v>
      </c>
      <c r="F49" s="37">
        <v>5976</v>
      </c>
      <c r="G49" s="37">
        <v>25</v>
      </c>
      <c r="H49" s="37">
        <f aca="true" t="shared" si="26" ref="H49:H57">F49*G49/100</f>
        <v>1494</v>
      </c>
      <c r="I49" s="37">
        <f aca="true" t="shared" si="27" ref="I49:I57">(F49+H49)*E49</f>
        <v>9337.5</v>
      </c>
      <c r="J49" s="37"/>
      <c r="K49" s="37">
        <f t="shared" si="19"/>
        <v>0</v>
      </c>
      <c r="L49" s="37"/>
      <c r="M49" s="37">
        <f t="shared" si="20"/>
        <v>0</v>
      </c>
      <c r="N49" s="37"/>
      <c r="O49" s="37">
        <f t="shared" si="21"/>
        <v>0</v>
      </c>
      <c r="P49" s="37"/>
      <c r="Q49" s="37">
        <f t="shared" si="22"/>
        <v>0</v>
      </c>
      <c r="R49" s="37"/>
      <c r="S49" s="37"/>
      <c r="T49" s="38"/>
      <c r="U49" s="37">
        <f t="shared" si="23"/>
        <v>0</v>
      </c>
      <c r="V49" s="37"/>
      <c r="W49" s="37">
        <f t="shared" si="24"/>
        <v>0</v>
      </c>
      <c r="X49" s="37"/>
      <c r="Y49" s="37"/>
      <c r="Z49" s="37">
        <v>151.5</v>
      </c>
      <c r="AA49" s="39">
        <f t="shared" si="25"/>
        <v>9489</v>
      </c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</row>
    <row r="50" spans="2:47" s="31" customFormat="1" ht="38.25" customHeight="1">
      <c r="B50" s="247"/>
      <c r="C50" s="244"/>
      <c r="D50" s="36" t="s">
        <v>43</v>
      </c>
      <c r="E50" s="37">
        <v>1</v>
      </c>
      <c r="F50" s="37">
        <v>8463</v>
      </c>
      <c r="G50" s="37">
        <v>25</v>
      </c>
      <c r="H50" s="37">
        <f t="shared" si="26"/>
        <v>2115.75</v>
      </c>
      <c r="I50" s="37">
        <f t="shared" si="27"/>
        <v>10578.75</v>
      </c>
      <c r="J50" s="37">
        <v>20</v>
      </c>
      <c r="K50" s="37">
        <f t="shared" si="19"/>
        <v>2115.75</v>
      </c>
      <c r="L50" s="37"/>
      <c r="M50" s="37">
        <f t="shared" si="20"/>
        <v>0</v>
      </c>
      <c r="N50" s="37"/>
      <c r="O50" s="37">
        <f t="shared" si="21"/>
        <v>0</v>
      </c>
      <c r="P50" s="37"/>
      <c r="Q50" s="37">
        <f t="shared" si="22"/>
        <v>0</v>
      </c>
      <c r="R50" s="37"/>
      <c r="S50" s="37"/>
      <c r="T50" s="38"/>
      <c r="U50" s="37">
        <f t="shared" si="23"/>
        <v>0</v>
      </c>
      <c r="V50" s="37"/>
      <c r="W50" s="37">
        <f t="shared" si="24"/>
        <v>0</v>
      </c>
      <c r="X50" s="37"/>
      <c r="Y50" s="37"/>
      <c r="Z50" s="37"/>
      <c r="AA50" s="39">
        <f t="shared" si="25"/>
        <v>12694.5</v>
      </c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</row>
    <row r="51" spans="2:47" s="31" customFormat="1" ht="39.75" customHeight="1" hidden="1">
      <c r="B51" s="247"/>
      <c r="C51" s="244"/>
      <c r="D51" s="36" t="s">
        <v>42</v>
      </c>
      <c r="E51" s="37"/>
      <c r="F51" s="37"/>
      <c r="G51" s="37"/>
      <c r="H51" s="37">
        <f t="shared" si="26"/>
        <v>0</v>
      </c>
      <c r="I51" s="37">
        <f t="shared" si="27"/>
        <v>0</v>
      </c>
      <c r="J51" s="37"/>
      <c r="K51" s="37">
        <f t="shared" si="19"/>
        <v>0</v>
      </c>
      <c r="L51" s="37"/>
      <c r="M51" s="37">
        <f t="shared" si="20"/>
        <v>0</v>
      </c>
      <c r="N51" s="37"/>
      <c r="O51" s="37">
        <f t="shared" si="21"/>
        <v>0</v>
      </c>
      <c r="P51" s="37"/>
      <c r="Q51" s="37">
        <f t="shared" si="22"/>
        <v>0</v>
      </c>
      <c r="R51" s="37"/>
      <c r="S51" s="37"/>
      <c r="T51" s="38"/>
      <c r="U51" s="37">
        <f t="shared" si="23"/>
        <v>0</v>
      </c>
      <c r="V51" s="37"/>
      <c r="W51" s="37">
        <f t="shared" si="24"/>
        <v>0</v>
      </c>
      <c r="X51" s="37"/>
      <c r="Y51" s="37"/>
      <c r="Z51" s="37">
        <f>(7800*E51)-I51</f>
        <v>0</v>
      </c>
      <c r="AA51" s="39">
        <f t="shared" si="25"/>
        <v>0</v>
      </c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</row>
    <row r="52" spans="2:47" s="31" customFormat="1" ht="39.75" customHeight="1">
      <c r="B52" s="247"/>
      <c r="C52" s="244"/>
      <c r="D52" s="36" t="s">
        <v>46</v>
      </c>
      <c r="E52" s="37">
        <v>1</v>
      </c>
      <c r="F52" s="37">
        <v>6089</v>
      </c>
      <c r="G52" s="37">
        <v>25</v>
      </c>
      <c r="H52" s="37">
        <f>F52*G52/100</f>
        <v>1522.25</v>
      </c>
      <c r="I52" s="37">
        <f>(F52+H52)*E52</f>
        <v>7611.25</v>
      </c>
      <c r="J52" s="37"/>
      <c r="K52" s="37">
        <f t="shared" si="19"/>
        <v>0</v>
      </c>
      <c r="L52" s="37"/>
      <c r="M52" s="37">
        <f t="shared" si="20"/>
        <v>0</v>
      </c>
      <c r="N52" s="37"/>
      <c r="O52" s="37">
        <f t="shared" si="21"/>
        <v>0</v>
      </c>
      <c r="P52" s="37"/>
      <c r="Q52" s="37">
        <f t="shared" si="22"/>
        <v>0</v>
      </c>
      <c r="R52" s="37"/>
      <c r="S52" s="37"/>
      <c r="T52" s="38"/>
      <c r="U52" s="37">
        <f t="shared" si="23"/>
        <v>0</v>
      </c>
      <c r="V52" s="37"/>
      <c r="W52" s="37">
        <f t="shared" si="24"/>
        <v>0</v>
      </c>
      <c r="X52" s="37"/>
      <c r="Y52" s="37"/>
      <c r="Z52" s="37">
        <v>1877.75</v>
      </c>
      <c r="AA52" s="39">
        <f t="shared" si="25"/>
        <v>9489</v>
      </c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</row>
    <row r="53" spans="2:47" s="31" customFormat="1" ht="39.75" customHeight="1">
      <c r="B53" s="247"/>
      <c r="C53" s="244"/>
      <c r="D53" s="36" t="s">
        <v>47</v>
      </c>
      <c r="E53" s="37">
        <v>1</v>
      </c>
      <c r="F53" s="37">
        <v>6057</v>
      </c>
      <c r="G53" s="37">
        <v>25</v>
      </c>
      <c r="H53" s="37">
        <f t="shared" si="26"/>
        <v>1514.25</v>
      </c>
      <c r="I53" s="37">
        <f t="shared" si="27"/>
        <v>7571.25</v>
      </c>
      <c r="J53" s="37"/>
      <c r="K53" s="37">
        <f t="shared" si="19"/>
        <v>0</v>
      </c>
      <c r="L53" s="37"/>
      <c r="M53" s="37">
        <f t="shared" si="20"/>
        <v>0</v>
      </c>
      <c r="N53" s="37"/>
      <c r="O53" s="37">
        <f t="shared" si="21"/>
        <v>0</v>
      </c>
      <c r="P53" s="37"/>
      <c r="Q53" s="37">
        <f t="shared" si="22"/>
        <v>0</v>
      </c>
      <c r="R53" s="37"/>
      <c r="S53" s="37"/>
      <c r="T53" s="38"/>
      <c r="U53" s="37">
        <f t="shared" si="23"/>
        <v>0</v>
      </c>
      <c r="V53" s="37"/>
      <c r="W53" s="37">
        <f t="shared" si="24"/>
        <v>0</v>
      </c>
      <c r="X53" s="37"/>
      <c r="Y53" s="37"/>
      <c r="Z53" s="37">
        <v>1917.75</v>
      </c>
      <c r="AA53" s="39">
        <f t="shared" si="25"/>
        <v>9489</v>
      </c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</row>
    <row r="54" spans="2:47" s="31" customFormat="1" ht="39.75" customHeight="1" hidden="1">
      <c r="B54" s="247"/>
      <c r="C54" s="244"/>
      <c r="D54" s="36"/>
      <c r="E54" s="37"/>
      <c r="F54" s="37"/>
      <c r="G54" s="37"/>
      <c r="H54" s="37">
        <f t="shared" si="26"/>
        <v>0</v>
      </c>
      <c r="I54" s="37">
        <f t="shared" si="27"/>
        <v>0</v>
      </c>
      <c r="J54" s="37"/>
      <c r="K54" s="37">
        <f t="shared" si="19"/>
        <v>0</v>
      </c>
      <c r="L54" s="37"/>
      <c r="M54" s="37">
        <f t="shared" si="20"/>
        <v>0</v>
      </c>
      <c r="N54" s="37"/>
      <c r="O54" s="37">
        <f t="shared" si="21"/>
        <v>0</v>
      </c>
      <c r="P54" s="37"/>
      <c r="Q54" s="37">
        <f t="shared" si="22"/>
        <v>0</v>
      </c>
      <c r="R54" s="37"/>
      <c r="S54" s="37"/>
      <c r="T54" s="38"/>
      <c r="U54" s="37">
        <f t="shared" si="23"/>
        <v>0</v>
      </c>
      <c r="V54" s="37"/>
      <c r="W54" s="37">
        <f t="shared" si="24"/>
        <v>0</v>
      </c>
      <c r="X54" s="37"/>
      <c r="Y54" s="37"/>
      <c r="Z54" s="37"/>
      <c r="AA54" s="39">
        <f t="shared" si="25"/>
        <v>0</v>
      </c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</row>
    <row r="55" spans="2:47" s="31" customFormat="1" ht="39.75" customHeight="1" hidden="1">
      <c r="B55" s="247"/>
      <c r="C55" s="244"/>
      <c r="D55" s="36"/>
      <c r="E55" s="37"/>
      <c r="F55" s="37"/>
      <c r="G55" s="37"/>
      <c r="H55" s="37">
        <f t="shared" si="26"/>
        <v>0</v>
      </c>
      <c r="I55" s="37">
        <f t="shared" si="27"/>
        <v>0</v>
      </c>
      <c r="J55" s="37"/>
      <c r="K55" s="37">
        <f t="shared" si="19"/>
        <v>0</v>
      </c>
      <c r="L55" s="37"/>
      <c r="M55" s="37">
        <f t="shared" si="20"/>
        <v>0</v>
      </c>
      <c r="N55" s="37"/>
      <c r="O55" s="37">
        <f t="shared" si="21"/>
        <v>0</v>
      </c>
      <c r="P55" s="37"/>
      <c r="Q55" s="37">
        <f t="shared" si="22"/>
        <v>0</v>
      </c>
      <c r="R55" s="37"/>
      <c r="S55" s="37"/>
      <c r="T55" s="38"/>
      <c r="U55" s="37">
        <f t="shared" si="23"/>
        <v>0</v>
      </c>
      <c r="V55" s="37"/>
      <c r="W55" s="37">
        <f t="shared" si="24"/>
        <v>0</v>
      </c>
      <c r="X55" s="37"/>
      <c r="Y55" s="37"/>
      <c r="Z55" s="37"/>
      <c r="AA55" s="39">
        <f t="shared" si="25"/>
        <v>0</v>
      </c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</row>
    <row r="56" spans="2:47" s="31" customFormat="1" ht="39.75" customHeight="1" hidden="1">
      <c r="B56" s="247"/>
      <c r="C56" s="244"/>
      <c r="D56" s="36"/>
      <c r="E56" s="37"/>
      <c r="F56" s="37"/>
      <c r="G56" s="37"/>
      <c r="H56" s="37">
        <f t="shared" si="26"/>
        <v>0</v>
      </c>
      <c r="I56" s="37">
        <f t="shared" si="27"/>
        <v>0</v>
      </c>
      <c r="J56" s="37"/>
      <c r="K56" s="37">
        <f t="shared" si="19"/>
        <v>0</v>
      </c>
      <c r="L56" s="37"/>
      <c r="M56" s="37">
        <f t="shared" si="20"/>
        <v>0</v>
      </c>
      <c r="N56" s="37"/>
      <c r="O56" s="37">
        <f t="shared" si="21"/>
        <v>0</v>
      </c>
      <c r="P56" s="37"/>
      <c r="Q56" s="37">
        <f t="shared" si="22"/>
        <v>0</v>
      </c>
      <c r="R56" s="37"/>
      <c r="S56" s="37"/>
      <c r="T56" s="38"/>
      <c r="U56" s="37">
        <f t="shared" si="23"/>
        <v>0</v>
      </c>
      <c r="V56" s="37"/>
      <c r="W56" s="37">
        <f t="shared" si="24"/>
        <v>0</v>
      </c>
      <c r="X56" s="37"/>
      <c r="Y56" s="37"/>
      <c r="Z56" s="37"/>
      <c r="AA56" s="39">
        <f t="shared" si="25"/>
        <v>0</v>
      </c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</row>
    <row r="57" spans="2:47" s="31" customFormat="1" ht="39.75" customHeight="1" hidden="1">
      <c r="B57" s="247"/>
      <c r="C57" s="244"/>
      <c r="D57" s="36"/>
      <c r="E57" s="37"/>
      <c r="F57" s="37"/>
      <c r="G57" s="37"/>
      <c r="H57" s="37">
        <f t="shared" si="26"/>
        <v>0</v>
      </c>
      <c r="I57" s="75">
        <f t="shared" si="27"/>
        <v>0</v>
      </c>
      <c r="J57" s="75"/>
      <c r="K57" s="75">
        <f t="shared" si="19"/>
        <v>0</v>
      </c>
      <c r="L57" s="75"/>
      <c r="M57" s="75">
        <f t="shared" si="20"/>
        <v>0</v>
      </c>
      <c r="N57" s="75"/>
      <c r="O57" s="75">
        <f t="shared" si="21"/>
        <v>0</v>
      </c>
      <c r="P57" s="75"/>
      <c r="Q57" s="75">
        <f t="shared" si="22"/>
        <v>0</v>
      </c>
      <c r="R57" s="75"/>
      <c r="S57" s="75"/>
      <c r="T57" s="76"/>
      <c r="U57" s="75">
        <f t="shared" si="23"/>
        <v>0</v>
      </c>
      <c r="V57" s="75"/>
      <c r="W57" s="75">
        <f t="shared" si="24"/>
        <v>0</v>
      </c>
      <c r="X57" s="37"/>
      <c r="Y57" s="37"/>
      <c r="Z57" s="37"/>
      <c r="AA57" s="39">
        <f t="shared" si="25"/>
        <v>0</v>
      </c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</row>
    <row r="58" spans="2:47" s="31" customFormat="1" ht="39.75" customHeight="1">
      <c r="B58" s="247"/>
      <c r="C58" s="244"/>
      <c r="D58" s="42" t="s">
        <v>34</v>
      </c>
      <c r="E58" s="43">
        <f>SUM(E47:E57)</f>
        <v>14.25</v>
      </c>
      <c r="F58" s="43"/>
      <c r="G58" s="43"/>
      <c r="H58" s="43">
        <f aca="true" t="shared" si="28" ref="H58:Z58">SUM(H47:H57)</f>
        <v>8160.5</v>
      </c>
      <c r="I58" s="77">
        <f t="shared" si="28"/>
        <v>110811.25</v>
      </c>
      <c r="J58" s="77"/>
      <c r="K58" s="77">
        <f t="shared" si="28"/>
        <v>2115.75</v>
      </c>
      <c r="L58" s="77"/>
      <c r="M58" s="77">
        <f t="shared" si="28"/>
        <v>0</v>
      </c>
      <c r="N58" s="77"/>
      <c r="O58" s="77">
        <f t="shared" si="28"/>
        <v>0</v>
      </c>
      <c r="P58" s="77"/>
      <c r="Q58" s="77">
        <f t="shared" si="28"/>
        <v>0</v>
      </c>
      <c r="R58" s="77">
        <f t="shared" si="28"/>
        <v>0</v>
      </c>
      <c r="S58" s="77">
        <f t="shared" si="28"/>
        <v>0</v>
      </c>
      <c r="T58" s="78"/>
      <c r="U58" s="77">
        <f t="shared" si="28"/>
        <v>0</v>
      </c>
      <c r="V58" s="77"/>
      <c r="W58" s="77">
        <f t="shared" si="28"/>
        <v>0</v>
      </c>
      <c r="X58" s="43">
        <f t="shared" si="28"/>
        <v>0</v>
      </c>
      <c r="Y58" s="43">
        <f t="shared" si="28"/>
        <v>0</v>
      </c>
      <c r="Z58" s="43">
        <f t="shared" si="28"/>
        <v>23124.5</v>
      </c>
      <c r="AA58" s="45">
        <f>SUM(AA46:AA57)</f>
        <v>143662.75</v>
      </c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</row>
    <row r="59" spans="2:47" s="31" customFormat="1" ht="39.75" customHeight="1">
      <c r="B59" s="53"/>
      <c r="C59" s="48"/>
      <c r="D59" s="49" t="s">
        <v>48</v>
      </c>
      <c r="E59" s="50">
        <f>E58+E45</f>
        <v>19.75</v>
      </c>
      <c r="F59" s="50"/>
      <c r="G59" s="50"/>
      <c r="H59" s="50">
        <f aca="true" t="shared" si="29" ref="H59:AA59">H58+H45</f>
        <v>16839.0275</v>
      </c>
      <c r="I59" s="79">
        <f t="shared" si="29"/>
        <v>158875.83000000002</v>
      </c>
      <c r="J59" s="79"/>
      <c r="K59" s="79">
        <f t="shared" si="29"/>
        <v>4086.25</v>
      </c>
      <c r="L59" s="79"/>
      <c r="M59" s="79">
        <f t="shared" si="29"/>
        <v>0</v>
      </c>
      <c r="N59" s="79"/>
      <c r="O59" s="79">
        <f t="shared" si="29"/>
        <v>0</v>
      </c>
      <c r="P59" s="79"/>
      <c r="Q59" s="79">
        <f t="shared" si="29"/>
        <v>0</v>
      </c>
      <c r="R59" s="79">
        <f t="shared" si="29"/>
        <v>0</v>
      </c>
      <c r="S59" s="79">
        <f t="shared" si="29"/>
        <v>0</v>
      </c>
      <c r="T59" s="80"/>
      <c r="U59" s="79">
        <f t="shared" si="29"/>
        <v>0</v>
      </c>
      <c r="V59" s="79"/>
      <c r="W59" s="79">
        <f t="shared" si="29"/>
        <v>0</v>
      </c>
      <c r="X59" s="50">
        <f t="shared" si="29"/>
        <v>0</v>
      </c>
      <c r="Y59" s="50">
        <f t="shared" si="29"/>
        <v>0</v>
      </c>
      <c r="Z59" s="50">
        <f t="shared" si="29"/>
        <v>27612.93</v>
      </c>
      <c r="AA59" s="52">
        <f t="shared" si="29"/>
        <v>198186.26</v>
      </c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</row>
    <row r="60" spans="2:47" s="31" customFormat="1" ht="39.75" customHeight="1">
      <c r="B60" s="253" t="s">
        <v>104</v>
      </c>
      <c r="C60" s="244" t="s">
        <v>23</v>
      </c>
      <c r="D60" s="36" t="s">
        <v>49</v>
      </c>
      <c r="E60" s="37">
        <v>1</v>
      </c>
      <c r="F60" s="37">
        <v>5958</v>
      </c>
      <c r="G60" s="37">
        <v>25</v>
      </c>
      <c r="H60" s="37">
        <f aca="true" t="shared" si="30" ref="H60:H69">F60*G60/100</f>
        <v>1489.5</v>
      </c>
      <c r="I60" s="75">
        <f aca="true" t="shared" si="31" ref="I60:I69">(F60+H60)*E60</f>
        <v>7447.5</v>
      </c>
      <c r="J60" s="75">
        <v>50</v>
      </c>
      <c r="K60" s="75">
        <f aca="true" t="shared" si="32" ref="K60:K69">I60*J60/100</f>
        <v>3723.75</v>
      </c>
      <c r="L60" s="75"/>
      <c r="M60" s="75">
        <f aca="true" t="shared" si="33" ref="M60:M69">I60*L60/100</f>
        <v>0</v>
      </c>
      <c r="N60" s="75"/>
      <c r="O60" s="75">
        <f aca="true" t="shared" si="34" ref="O60:O69">I60*N60/100</f>
        <v>0</v>
      </c>
      <c r="P60" s="75"/>
      <c r="Q60" s="75">
        <f aca="true" t="shared" si="35" ref="Q60:Q69">I60*P60/100</f>
        <v>0</v>
      </c>
      <c r="R60" s="75"/>
      <c r="S60" s="75"/>
      <c r="T60" s="76"/>
      <c r="U60" s="75">
        <f aca="true" t="shared" si="36" ref="U60:U69">I60*T60/100</f>
        <v>0</v>
      </c>
      <c r="V60" s="75"/>
      <c r="W60" s="75">
        <f aca="true" t="shared" si="37" ref="W60:W69">V60*I60/100</f>
        <v>0</v>
      </c>
      <c r="X60" s="37"/>
      <c r="Y60" s="37"/>
      <c r="Z60" s="37"/>
      <c r="AA60" s="39">
        <f aca="true" t="shared" si="38" ref="AA60:AA69">I60+K60+M60+O60+Q60+S60+U60+W60+Y60+Z60</f>
        <v>11171.25</v>
      </c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</row>
    <row r="61" spans="2:47" s="31" customFormat="1" ht="2.25" customHeight="1">
      <c r="B61" s="254"/>
      <c r="C61" s="244"/>
      <c r="D61" s="36" t="s">
        <v>50</v>
      </c>
      <c r="E61" s="37"/>
      <c r="F61" s="37"/>
      <c r="G61" s="37"/>
      <c r="H61" s="37">
        <f t="shared" si="30"/>
        <v>0</v>
      </c>
      <c r="I61" s="75">
        <f t="shared" si="31"/>
        <v>0</v>
      </c>
      <c r="J61" s="75"/>
      <c r="K61" s="75">
        <f t="shared" si="32"/>
        <v>0</v>
      </c>
      <c r="L61" s="75"/>
      <c r="M61" s="75">
        <f t="shared" si="33"/>
        <v>0</v>
      </c>
      <c r="N61" s="75"/>
      <c r="O61" s="75">
        <f t="shared" si="34"/>
        <v>0</v>
      </c>
      <c r="P61" s="75"/>
      <c r="Q61" s="75">
        <f t="shared" si="35"/>
        <v>0</v>
      </c>
      <c r="R61" s="75"/>
      <c r="S61" s="75"/>
      <c r="T61" s="76"/>
      <c r="U61" s="75">
        <f t="shared" si="36"/>
        <v>0</v>
      </c>
      <c r="V61" s="75"/>
      <c r="W61" s="75">
        <f t="shared" si="37"/>
        <v>0</v>
      </c>
      <c r="X61" s="37"/>
      <c r="Y61" s="37"/>
      <c r="Z61" s="37">
        <f>(7800*E61)-I61</f>
        <v>0</v>
      </c>
      <c r="AA61" s="39">
        <f t="shared" si="38"/>
        <v>0</v>
      </c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</row>
    <row r="62" spans="2:47" s="31" customFormat="1" ht="39.75" customHeight="1">
      <c r="B62" s="254"/>
      <c r="C62" s="244"/>
      <c r="D62" s="36" t="s">
        <v>51</v>
      </c>
      <c r="E62" s="37">
        <v>1</v>
      </c>
      <c r="F62" s="37">
        <v>4094</v>
      </c>
      <c r="G62" s="37">
        <v>25</v>
      </c>
      <c r="H62" s="37">
        <f t="shared" si="30"/>
        <v>1023.5</v>
      </c>
      <c r="I62" s="75">
        <f t="shared" si="31"/>
        <v>5117.5</v>
      </c>
      <c r="J62" s="75">
        <v>37</v>
      </c>
      <c r="K62" s="75">
        <f t="shared" si="32"/>
        <v>1893.475</v>
      </c>
      <c r="L62" s="75"/>
      <c r="M62" s="75">
        <f t="shared" si="33"/>
        <v>0</v>
      </c>
      <c r="N62" s="75"/>
      <c r="O62" s="75">
        <f t="shared" si="34"/>
        <v>0</v>
      </c>
      <c r="P62" s="75"/>
      <c r="Q62" s="75">
        <f t="shared" si="35"/>
        <v>0</v>
      </c>
      <c r="R62" s="75"/>
      <c r="S62" s="75"/>
      <c r="T62" s="76"/>
      <c r="U62" s="75">
        <f t="shared" si="36"/>
        <v>0</v>
      </c>
      <c r="V62" s="81">
        <v>25</v>
      </c>
      <c r="W62" s="75">
        <f t="shared" si="37"/>
        <v>1279.375</v>
      </c>
      <c r="X62" s="37"/>
      <c r="Y62" s="37"/>
      <c r="Z62" s="37">
        <v>1198.65</v>
      </c>
      <c r="AA62" s="39">
        <f t="shared" si="38"/>
        <v>9489</v>
      </c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</row>
    <row r="63" spans="2:47" s="31" customFormat="1" ht="0.75" customHeight="1">
      <c r="B63" s="254"/>
      <c r="C63" s="244"/>
      <c r="D63" s="36" t="s">
        <v>52</v>
      </c>
      <c r="E63" s="37"/>
      <c r="F63" s="37"/>
      <c r="G63" s="37"/>
      <c r="H63" s="37">
        <f t="shared" si="30"/>
        <v>0</v>
      </c>
      <c r="I63" s="75">
        <f t="shared" si="31"/>
        <v>0</v>
      </c>
      <c r="J63" s="75"/>
      <c r="K63" s="75">
        <f t="shared" si="32"/>
        <v>0</v>
      </c>
      <c r="L63" s="75"/>
      <c r="M63" s="75">
        <f t="shared" si="33"/>
        <v>0</v>
      </c>
      <c r="N63" s="75"/>
      <c r="O63" s="75">
        <f t="shared" si="34"/>
        <v>0</v>
      </c>
      <c r="P63" s="75"/>
      <c r="Q63" s="75">
        <f t="shared" si="35"/>
        <v>0</v>
      </c>
      <c r="R63" s="75"/>
      <c r="S63" s="75"/>
      <c r="T63" s="76"/>
      <c r="U63" s="75">
        <f t="shared" si="36"/>
        <v>0</v>
      </c>
      <c r="V63" s="75"/>
      <c r="W63" s="75">
        <f t="shared" si="37"/>
        <v>0</v>
      </c>
      <c r="X63" s="37"/>
      <c r="Y63" s="37"/>
      <c r="Z63" s="37">
        <f>(7800*E63)-I63</f>
        <v>0</v>
      </c>
      <c r="AA63" s="39">
        <f t="shared" si="38"/>
        <v>0</v>
      </c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</row>
    <row r="64" spans="2:47" s="31" customFormat="1" ht="39.75" customHeight="1" hidden="1">
      <c r="B64" s="254"/>
      <c r="C64" s="244"/>
      <c r="D64" s="36" t="s">
        <v>53</v>
      </c>
      <c r="E64" s="37"/>
      <c r="F64" s="37"/>
      <c r="G64" s="37"/>
      <c r="H64" s="37">
        <f t="shared" si="30"/>
        <v>0</v>
      </c>
      <c r="I64" s="75">
        <f t="shared" si="31"/>
        <v>0</v>
      </c>
      <c r="J64" s="75"/>
      <c r="K64" s="75">
        <f t="shared" si="32"/>
        <v>0</v>
      </c>
      <c r="L64" s="75"/>
      <c r="M64" s="75">
        <f t="shared" si="33"/>
        <v>0</v>
      </c>
      <c r="N64" s="75"/>
      <c r="O64" s="75">
        <f t="shared" si="34"/>
        <v>0</v>
      </c>
      <c r="P64" s="75"/>
      <c r="Q64" s="75">
        <f t="shared" si="35"/>
        <v>0</v>
      </c>
      <c r="R64" s="75"/>
      <c r="S64" s="75"/>
      <c r="T64" s="76"/>
      <c r="U64" s="75">
        <f t="shared" si="36"/>
        <v>0</v>
      </c>
      <c r="V64" s="75"/>
      <c r="W64" s="75">
        <f t="shared" si="37"/>
        <v>0</v>
      </c>
      <c r="X64" s="37"/>
      <c r="Y64" s="37"/>
      <c r="Z64" s="37">
        <f>(7800*E64)-I64</f>
        <v>0</v>
      </c>
      <c r="AA64" s="39">
        <f t="shared" si="38"/>
        <v>0</v>
      </c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</row>
    <row r="65" spans="2:47" s="31" customFormat="1" ht="39.75" customHeight="1" hidden="1">
      <c r="B65" s="254"/>
      <c r="C65" s="244"/>
      <c r="D65" s="36" t="s">
        <v>54</v>
      </c>
      <c r="E65" s="37"/>
      <c r="F65" s="37"/>
      <c r="G65" s="37"/>
      <c r="H65" s="37">
        <f t="shared" si="30"/>
        <v>0</v>
      </c>
      <c r="I65" s="75">
        <f t="shared" si="31"/>
        <v>0</v>
      </c>
      <c r="J65" s="75"/>
      <c r="K65" s="75">
        <f t="shared" si="32"/>
        <v>0</v>
      </c>
      <c r="L65" s="75"/>
      <c r="M65" s="75">
        <f t="shared" si="33"/>
        <v>0</v>
      </c>
      <c r="N65" s="75"/>
      <c r="O65" s="75">
        <f t="shared" si="34"/>
        <v>0</v>
      </c>
      <c r="P65" s="75"/>
      <c r="Q65" s="75">
        <f t="shared" si="35"/>
        <v>0</v>
      </c>
      <c r="R65" s="75"/>
      <c r="S65" s="75"/>
      <c r="T65" s="76"/>
      <c r="U65" s="75">
        <f t="shared" si="36"/>
        <v>0</v>
      </c>
      <c r="V65" s="75"/>
      <c r="W65" s="75">
        <f t="shared" si="37"/>
        <v>0</v>
      </c>
      <c r="X65" s="37"/>
      <c r="Y65" s="37"/>
      <c r="Z65" s="37">
        <f>(7800*E65)-I65</f>
        <v>0</v>
      </c>
      <c r="AA65" s="39">
        <f t="shared" si="38"/>
        <v>0</v>
      </c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</row>
    <row r="66" spans="2:47" s="31" customFormat="1" ht="39.75" customHeight="1">
      <c r="B66" s="254"/>
      <c r="C66" s="244"/>
      <c r="D66" s="36" t="s">
        <v>55</v>
      </c>
      <c r="E66" s="37">
        <v>0.5</v>
      </c>
      <c r="F66" s="37">
        <v>4500</v>
      </c>
      <c r="G66" s="37">
        <v>25</v>
      </c>
      <c r="H66" s="37">
        <f t="shared" si="30"/>
        <v>1125</v>
      </c>
      <c r="I66" s="75">
        <f>(F66+H66)*E66</f>
        <v>2812.5</v>
      </c>
      <c r="J66" s="75"/>
      <c r="K66" s="75">
        <f t="shared" si="32"/>
        <v>0</v>
      </c>
      <c r="L66" s="75"/>
      <c r="M66" s="75">
        <f t="shared" si="33"/>
        <v>0</v>
      </c>
      <c r="N66" s="75"/>
      <c r="O66" s="75">
        <f t="shared" si="34"/>
        <v>0</v>
      </c>
      <c r="P66" s="75"/>
      <c r="Q66" s="75">
        <f t="shared" si="35"/>
        <v>0</v>
      </c>
      <c r="R66" s="75"/>
      <c r="S66" s="75"/>
      <c r="T66" s="76"/>
      <c r="U66" s="75">
        <f t="shared" si="36"/>
        <v>0</v>
      </c>
      <c r="V66" s="75"/>
      <c r="W66" s="75">
        <f t="shared" si="37"/>
        <v>0</v>
      </c>
      <c r="X66" s="37"/>
      <c r="Y66" s="37"/>
      <c r="Z66" s="37">
        <v>1932</v>
      </c>
      <c r="AA66" s="39">
        <f t="shared" si="38"/>
        <v>4744.5</v>
      </c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</row>
    <row r="67" spans="2:47" s="31" customFormat="1" ht="39.75" customHeight="1" hidden="1">
      <c r="B67" s="254"/>
      <c r="C67" s="244"/>
      <c r="D67" s="36" t="s">
        <v>56</v>
      </c>
      <c r="E67" s="37"/>
      <c r="F67" s="37"/>
      <c r="G67" s="37"/>
      <c r="H67" s="37">
        <f t="shared" si="30"/>
        <v>0</v>
      </c>
      <c r="I67" s="75">
        <f t="shared" si="31"/>
        <v>0</v>
      </c>
      <c r="J67" s="75"/>
      <c r="K67" s="75">
        <f t="shared" si="32"/>
        <v>0</v>
      </c>
      <c r="L67" s="75"/>
      <c r="M67" s="75">
        <f t="shared" si="33"/>
        <v>0</v>
      </c>
      <c r="N67" s="75"/>
      <c r="O67" s="75">
        <f t="shared" si="34"/>
        <v>0</v>
      </c>
      <c r="P67" s="75"/>
      <c r="Q67" s="75">
        <f t="shared" si="35"/>
        <v>0</v>
      </c>
      <c r="R67" s="75"/>
      <c r="S67" s="75"/>
      <c r="T67" s="76"/>
      <c r="U67" s="75">
        <f t="shared" si="36"/>
        <v>0</v>
      </c>
      <c r="V67" s="75"/>
      <c r="W67" s="75">
        <f t="shared" si="37"/>
        <v>0</v>
      </c>
      <c r="X67" s="37"/>
      <c r="Y67" s="37"/>
      <c r="Z67" s="37">
        <f>(7800*E67)-I67</f>
        <v>0</v>
      </c>
      <c r="AA67" s="39">
        <f t="shared" si="38"/>
        <v>0</v>
      </c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</row>
    <row r="68" spans="2:47" s="31" customFormat="1" ht="39.75" customHeight="1">
      <c r="B68" s="254"/>
      <c r="C68" s="244"/>
      <c r="D68" s="36" t="s">
        <v>103</v>
      </c>
      <c r="E68" s="37">
        <v>1</v>
      </c>
      <c r="F68" s="37">
        <v>3324</v>
      </c>
      <c r="G68" s="37">
        <v>25</v>
      </c>
      <c r="H68" s="37">
        <f t="shared" si="30"/>
        <v>831</v>
      </c>
      <c r="I68" s="75">
        <f t="shared" si="31"/>
        <v>4155</v>
      </c>
      <c r="J68" s="75"/>
      <c r="K68" s="75">
        <f t="shared" si="32"/>
        <v>0</v>
      </c>
      <c r="L68" s="75"/>
      <c r="M68" s="75">
        <f t="shared" si="33"/>
        <v>0</v>
      </c>
      <c r="N68" s="75"/>
      <c r="O68" s="75">
        <f t="shared" si="34"/>
        <v>0</v>
      </c>
      <c r="P68" s="75"/>
      <c r="Q68" s="75">
        <f t="shared" si="35"/>
        <v>0</v>
      </c>
      <c r="R68" s="75"/>
      <c r="S68" s="75"/>
      <c r="T68" s="76"/>
      <c r="U68" s="75">
        <f t="shared" si="36"/>
        <v>0</v>
      </c>
      <c r="V68" s="75"/>
      <c r="W68" s="75">
        <f t="shared" si="37"/>
        <v>0</v>
      </c>
      <c r="X68" s="37"/>
      <c r="Y68" s="37"/>
      <c r="Z68" s="37">
        <v>5334</v>
      </c>
      <c r="AA68" s="39">
        <f t="shared" si="38"/>
        <v>9489</v>
      </c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</row>
    <row r="69" spans="2:47" s="31" customFormat="1" ht="39.75" customHeight="1" hidden="1">
      <c r="B69" s="254"/>
      <c r="C69" s="244"/>
      <c r="D69" s="36"/>
      <c r="E69" s="37"/>
      <c r="F69" s="37"/>
      <c r="G69" s="37"/>
      <c r="H69" s="37">
        <f t="shared" si="30"/>
        <v>0</v>
      </c>
      <c r="I69" s="75">
        <f t="shared" si="31"/>
        <v>0</v>
      </c>
      <c r="J69" s="75"/>
      <c r="K69" s="75">
        <f t="shared" si="32"/>
        <v>0</v>
      </c>
      <c r="L69" s="75"/>
      <c r="M69" s="75">
        <f t="shared" si="33"/>
        <v>0</v>
      </c>
      <c r="N69" s="75"/>
      <c r="O69" s="75">
        <f t="shared" si="34"/>
        <v>0</v>
      </c>
      <c r="P69" s="75"/>
      <c r="Q69" s="75">
        <f t="shared" si="35"/>
        <v>0</v>
      </c>
      <c r="R69" s="75"/>
      <c r="S69" s="75"/>
      <c r="T69" s="76"/>
      <c r="U69" s="75">
        <f t="shared" si="36"/>
        <v>0</v>
      </c>
      <c r="V69" s="75"/>
      <c r="W69" s="75">
        <f t="shared" si="37"/>
        <v>0</v>
      </c>
      <c r="X69" s="37"/>
      <c r="Y69" s="37"/>
      <c r="Z69" s="37"/>
      <c r="AA69" s="39">
        <f t="shared" si="38"/>
        <v>0</v>
      </c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</row>
    <row r="70" spans="2:47" s="31" customFormat="1" ht="39.75" customHeight="1">
      <c r="B70" s="254"/>
      <c r="C70" s="244"/>
      <c r="D70" s="42" t="s">
        <v>31</v>
      </c>
      <c r="E70" s="43">
        <f>SUM(E60:E69)</f>
        <v>3.5</v>
      </c>
      <c r="F70" s="43"/>
      <c r="G70" s="43"/>
      <c r="H70" s="43">
        <f>SUM(H60:H69)</f>
        <v>4469</v>
      </c>
      <c r="I70" s="77">
        <f>SUM(I60:I69)</f>
        <v>19532.5</v>
      </c>
      <c r="J70" s="77"/>
      <c r="K70" s="77">
        <f>SUM(K60:K69)</f>
        <v>5617.225</v>
      </c>
      <c r="L70" s="77"/>
      <c r="M70" s="77">
        <f>SUM(M60:M69)</f>
        <v>0</v>
      </c>
      <c r="N70" s="77"/>
      <c r="O70" s="77">
        <f>SUM(O60:O69)</f>
        <v>0</v>
      </c>
      <c r="P70" s="77"/>
      <c r="Q70" s="77">
        <f>SUM(Q60:Q69)</f>
        <v>0</v>
      </c>
      <c r="R70" s="77">
        <f>SUM(R60:R69)</f>
        <v>0</v>
      </c>
      <c r="S70" s="77">
        <f>SUM(S60:S69)</f>
        <v>0</v>
      </c>
      <c r="T70" s="78"/>
      <c r="U70" s="77">
        <f>SUM(U60:U69)</f>
        <v>0</v>
      </c>
      <c r="V70" s="77"/>
      <c r="W70" s="77">
        <f>SUM(W60:W69)</f>
        <v>1279.375</v>
      </c>
      <c r="X70" s="43">
        <f>SUM(X60:X69)</f>
        <v>0</v>
      </c>
      <c r="Y70" s="43">
        <f>SUM(Y60:Y69)</f>
        <v>0</v>
      </c>
      <c r="Z70" s="43">
        <f>SUM(Z60:Z69)</f>
        <v>8464.65</v>
      </c>
      <c r="AA70" s="45">
        <f>SUM(AA60:AA69)</f>
        <v>34893.75</v>
      </c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</row>
    <row r="71" spans="2:47" s="31" customFormat="1" ht="39.75" customHeight="1">
      <c r="B71" s="254"/>
      <c r="C71" s="244" t="s">
        <v>32</v>
      </c>
      <c r="D71" s="36" t="s">
        <v>57</v>
      </c>
      <c r="E71" s="37">
        <v>6</v>
      </c>
      <c r="F71" s="37">
        <v>3173</v>
      </c>
      <c r="G71" s="37">
        <v>25</v>
      </c>
      <c r="H71" s="37">
        <f>F71*G71/100</f>
        <v>793.25</v>
      </c>
      <c r="I71" s="75">
        <f>(F71+H71)*E71</f>
        <v>23797.5</v>
      </c>
      <c r="J71" s="75"/>
      <c r="K71" s="75">
        <f>I71*J71/100</f>
        <v>0</v>
      </c>
      <c r="L71" s="75"/>
      <c r="M71" s="75">
        <f>I71*L71/100</f>
        <v>0</v>
      </c>
      <c r="N71" s="75"/>
      <c r="O71" s="75">
        <f>I71*N71/100</f>
        <v>0</v>
      </c>
      <c r="P71" s="75"/>
      <c r="Q71" s="75">
        <f>I71*P71/100</f>
        <v>0</v>
      </c>
      <c r="R71" s="75"/>
      <c r="S71" s="75"/>
      <c r="T71" s="76"/>
      <c r="U71" s="75">
        <f>I71*T71/100</f>
        <v>0</v>
      </c>
      <c r="V71" s="75"/>
      <c r="W71" s="75">
        <f>V71*I71/100</f>
        <v>0</v>
      </c>
      <c r="X71" s="37"/>
      <c r="Y71" s="37"/>
      <c r="Z71" s="37">
        <v>33136.5</v>
      </c>
      <c r="AA71" s="39">
        <f aca="true" t="shared" si="39" ref="AA71:AA79">I71+K71+M71+O71+Q71+S71+U71+W71+Y71+Z71</f>
        <v>56934</v>
      </c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</row>
    <row r="72" spans="2:47" s="31" customFormat="1" ht="38.25" customHeight="1">
      <c r="B72" s="254"/>
      <c r="C72" s="244"/>
      <c r="D72" s="36" t="s">
        <v>50</v>
      </c>
      <c r="E72" s="37">
        <v>1</v>
      </c>
      <c r="F72" s="37">
        <v>4500</v>
      </c>
      <c r="G72" s="37">
        <v>25</v>
      </c>
      <c r="H72" s="37">
        <f aca="true" t="shared" si="40" ref="H72:H79">F72*G72/100</f>
        <v>1125</v>
      </c>
      <c r="I72" s="75">
        <f aca="true" t="shared" si="41" ref="I72:I79">(F72+H72)*E72</f>
        <v>5625</v>
      </c>
      <c r="J72" s="75">
        <v>99</v>
      </c>
      <c r="K72" s="75">
        <f aca="true" t="shared" si="42" ref="K72:K79">I72*J72/100</f>
        <v>5568.75</v>
      </c>
      <c r="L72" s="75"/>
      <c r="M72" s="75">
        <f aca="true" t="shared" si="43" ref="M72:M79">I72*L72/100</f>
        <v>0</v>
      </c>
      <c r="N72" s="75"/>
      <c r="O72" s="75">
        <f aca="true" t="shared" si="44" ref="O72:O79">I72*N72/100</f>
        <v>0</v>
      </c>
      <c r="P72" s="75"/>
      <c r="Q72" s="75">
        <f aca="true" t="shared" si="45" ref="Q72:Q79">I72*P72/100</f>
        <v>0</v>
      </c>
      <c r="R72" s="75"/>
      <c r="S72" s="75"/>
      <c r="T72" s="76"/>
      <c r="U72" s="75">
        <f aca="true" t="shared" si="46" ref="U72:U79">I72*T72/100</f>
        <v>0</v>
      </c>
      <c r="V72" s="75"/>
      <c r="W72" s="75">
        <f aca="true" t="shared" si="47" ref="W72:W79">V72*I72/100</f>
        <v>0</v>
      </c>
      <c r="X72" s="37"/>
      <c r="Y72" s="37"/>
      <c r="Z72" s="37"/>
      <c r="AA72" s="39">
        <f t="shared" si="39"/>
        <v>11193.75</v>
      </c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</row>
    <row r="73" spans="2:47" s="31" customFormat="1" ht="39.75" customHeight="1" hidden="1">
      <c r="B73" s="254"/>
      <c r="C73" s="244"/>
      <c r="D73" s="36"/>
      <c r="E73" s="37"/>
      <c r="F73" s="37"/>
      <c r="G73" s="37"/>
      <c r="H73" s="37">
        <f t="shared" si="40"/>
        <v>0</v>
      </c>
      <c r="I73" s="75">
        <f t="shared" si="41"/>
        <v>0</v>
      </c>
      <c r="J73" s="75"/>
      <c r="K73" s="75">
        <f t="shared" si="42"/>
        <v>0</v>
      </c>
      <c r="L73" s="75"/>
      <c r="M73" s="75">
        <f t="shared" si="43"/>
        <v>0</v>
      </c>
      <c r="N73" s="75"/>
      <c r="O73" s="75">
        <f t="shared" si="44"/>
        <v>0</v>
      </c>
      <c r="P73" s="75"/>
      <c r="Q73" s="75">
        <f t="shared" si="45"/>
        <v>0</v>
      </c>
      <c r="R73" s="75"/>
      <c r="S73" s="75"/>
      <c r="T73" s="76"/>
      <c r="U73" s="75">
        <f t="shared" si="46"/>
        <v>0</v>
      </c>
      <c r="V73" s="75"/>
      <c r="W73" s="75">
        <f t="shared" si="47"/>
        <v>0</v>
      </c>
      <c r="X73" s="37"/>
      <c r="Y73" s="37"/>
      <c r="Z73" s="37"/>
      <c r="AA73" s="39">
        <f t="shared" si="39"/>
        <v>0</v>
      </c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</row>
    <row r="74" spans="2:47" s="31" customFormat="1" ht="39.75" customHeight="1" hidden="1">
      <c r="B74" s="254"/>
      <c r="C74" s="244"/>
      <c r="D74" s="36"/>
      <c r="E74" s="37"/>
      <c r="F74" s="37"/>
      <c r="G74" s="37"/>
      <c r="H74" s="37">
        <f t="shared" si="40"/>
        <v>0</v>
      </c>
      <c r="I74" s="75">
        <f t="shared" si="41"/>
        <v>0</v>
      </c>
      <c r="J74" s="75"/>
      <c r="K74" s="75">
        <f t="shared" si="42"/>
        <v>0</v>
      </c>
      <c r="L74" s="75"/>
      <c r="M74" s="75">
        <f t="shared" si="43"/>
        <v>0</v>
      </c>
      <c r="N74" s="75"/>
      <c r="O74" s="75">
        <f t="shared" si="44"/>
        <v>0</v>
      </c>
      <c r="P74" s="75"/>
      <c r="Q74" s="75">
        <f t="shared" si="45"/>
        <v>0</v>
      </c>
      <c r="R74" s="75"/>
      <c r="S74" s="75"/>
      <c r="T74" s="76"/>
      <c r="U74" s="75">
        <f t="shared" si="46"/>
        <v>0</v>
      </c>
      <c r="V74" s="75"/>
      <c r="W74" s="75">
        <f t="shared" si="47"/>
        <v>0</v>
      </c>
      <c r="X74" s="37"/>
      <c r="Y74" s="37"/>
      <c r="Z74" s="37"/>
      <c r="AA74" s="39">
        <f t="shared" si="39"/>
        <v>0</v>
      </c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</row>
    <row r="75" spans="2:47" s="31" customFormat="1" ht="39.75" customHeight="1" hidden="1">
      <c r="B75" s="254"/>
      <c r="C75" s="244"/>
      <c r="D75" s="36"/>
      <c r="E75" s="37"/>
      <c r="F75" s="37"/>
      <c r="G75" s="37"/>
      <c r="H75" s="37">
        <f t="shared" si="40"/>
        <v>0</v>
      </c>
      <c r="I75" s="75">
        <f t="shared" si="41"/>
        <v>0</v>
      </c>
      <c r="J75" s="75"/>
      <c r="K75" s="75">
        <f t="shared" si="42"/>
        <v>0</v>
      </c>
      <c r="L75" s="75"/>
      <c r="M75" s="75">
        <f t="shared" si="43"/>
        <v>0</v>
      </c>
      <c r="N75" s="75"/>
      <c r="O75" s="75">
        <f t="shared" si="44"/>
        <v>0</v>
      </c>
      <c r="P75" s="75"/>
      <c r="Q75" s="75">
        <f t="shared" si="45"/>
        <v>0</v>
      </c>
      <c r="R75" s="75"/>
      <c r="S75" s="75"/>
      <c r="T75" s="76"/>
      <c r="U75" s="75">
        <f t="shared" si="46"/>
        <v>0</v>
      </c>
      <c r="V75" s="75"/>
      <c r="W75" s="75">
        <f t="shared" si="47"/>
        <v>0</v>
      </c>
      <c r="X75" s="37"/>
      <c r="Y75" s="37"/>
      <c r="Z75" s="37"/>
      <c r="AA75" s="39">
        <f t="shared" si="39"/>
        <v>0</v>
      </c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</row>
    <row r="76" spans="2:47" s="31" customFormat="1" ht="39.75" customHeight="1" hidden="1">
      <c r="B76" s="254"/>
      <c r="C76" s="244"/>
      <c r="D76" s="36"/>
      <c r="E76" s="37"/>
      <c r="F76" s="37"/>
      <c r="G76" s="37"/>
      <c r="H76" s="37">
        <f t="shared" si="40"/>
        <v>0</v>
      </c>
      <c r="I76" s="75">
        <f t="shared" si="41"/>
        <v>0</v>
      </c>
      <c r="J76" s="75"/>
      <c r="K76" s="75">
        <f t="shared" si="42"/>
        <v>0</v>
      </c>
      <c r="L76" s="75"/>
      <c r="M76" s="75">
        <f t="shared" si="43"/>
        <v>0</v>
      </c>
      <c r="N76" s="75"/>
      <c r="O76" s="75">
        <f t="shared" si="44"/>
        <v>0</v>
      </c>
      <c r="P76" s="75"/>
      <c r="Q76" s="75">
        <f t="shared" si="45"/>
        <v>0</v>
      </c>
      <c r="R76" s="75"/>
      <c r="S76" s="75"/>
      <c r="T76" s="76"/>
      <c r="U76" s="75">
        <f t="shared" si="46"/>
        <v>0</v>
      </c>
      <c r="V76" s="75"/>
      <c r="W76" s="75">
        <f t="shared" si="47"/>
        <v>0</v>
      </c>
      <c r="X76" s="37"/>
      <c r="Y76" s="37"/>
      <c r="Z76" s="37"/>
      <c r="AA76" s="39">
        <f t="shared" si="39"/>
        <v>0</v>
      </c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</row>
    <row r="77" spans="2:47" s="31" customFormat="1" ht="39.75" customHeight="1" hidden="1">
      <c r="B77" s="254"/>
      <c r="C77" s="244"/>
      <c r="D77" s="36"/>
      <c r="E77" s="37"/>
      <c r="F77" s="37"/>
      <c r="G77" s="37"/>
      <c r="H77" s="37">
        <f t="shared" si="40"/>
        <v>0</v>
      </c>
      <c r="I77" s="75">
        <f t="shared" si="41"/>
        <v>0</v>
      </c>
      <c r="J77" s="75"/>
      <c r="K77" s="75">
        <f t="shared" si="42"/>
        <v>0</v>
      </c>
      <c r="L77" s="75"/>
      <c r="M77" s="75">
        <f t="shared" si="43"/>
        <v>0</v>
      </c>
      <c r="N77" s="75"/>
      <c r="O77" s="75">
        <f t="shared" si="44"/>
        <v>0</v>
      </c>
      <c r="P77" s="75"/>
      <c r="Q77" s="75">
        <f t="shared" si="45"/>
        <v>0</v>
      </c>
      <c r="R77" s="75"/>
      <c r="S77" s="75"/>
      <c r="T77" s="76"/>
      <c r="U77" s="75">
        <f t="shared" si="46"/>
        <v>0</v>
      </c>
      <c r="V77" s="75"/>
      <c r="W77" s="75">
        <f t="shared" si="47"/>
        <v>0</v>
      </c>
      <c r="X77" s="37"/>
      <c r="Y77" s="37"/>
      <c r="Z77" s="37"/>
      <c r="AA77" s="39">
        <f t="shared" si="39"/>
        <v>0</v>
      </c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</row>
    <row r="78" spans="2:47" s="31" customFormat="1" ht="39.75" customHeight="1" hidden="1">
      <c r="B78" s="254"/>
      <c r="C78" s="244"/>
      <c r="D78" s="36"/>
      <c r="E78" s="37"/>
      <c r="F78" s="37"/>
      <c r="G78" s="37"/>
      <c r="H78" s="37">
        <f t="shared" si="40"/>
        <v>0</v>
      </c>
      <c r="I78" s="75">
        <f t="shared" si="41"/>
        <v>0</v>
      </c>
      <c r="J78" s="75"/>
      <c r="K78" s="75">
        <f t="shared" si="42"/>
        <v>0</v>
      </c>
      <c r="L78" s="75"/>
      <c r="M78" s="75">
        <f t="shared" si="43"/>
        <v>0</v>
      </c>
      <c r="N78" s="75"/>
      <c r="O78" s="75">
        <f t="shared" si="44"/>
        <v>0</v>
      </c>
      <c r="P78" s="75"/>
      <c r="Q78" s="75">
        <f t="shared" si="45"/>
        <v>0</v>
      </c>
      <c r="R78" s="75"/>
      <c r="S78" s="75"/>
      <c r="T78" s="76"/>
      <c r="U78" s="75">
        <f t="shared" si="46"/>
        <v>0</v>
      </c>
      <c r="V78" s="75"/>
      <c r="W78" s="75">
        <f t="shared" si="47"/>
        <v>0</v>
      </c>
      <c r="X78" s="37"/>
      <c r="Y78" s="37"/>
      <c r="Z78" s="37"/>
      <c r="AA78" s="39">
        <f t="shared" si="39"/>
        <v>0</v>
      </c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</row>
    <row r="79" spans="2:47" s="31" customFormat="1" ht="39.75" customHeight="1" hidden="1">
      <c r="B79" s="254"/>
      <c r="C79" s="244"/>
      <c r="D79" s="36"/>
      <c r="E79" s="37"/>
      <c r="F79" s="37"/>
      <c r="G79" s="37"/>
      <c r="H79" s="37">
        <f t="shared" si="40"/>
        <v>0</v>
      </c>
      <c r="I79" s="75">
        <f t="shared" si="41"/>
        <v>0</v>
      </c>
      <c r="J79" s="75"/>
      <c r="K79" s="75">
        <f t="shared" si="42"/>
        <v>0</v>
      </c>
      <c r="L79" s="75"/>
      <c r="M79" s="75">
        <f t="shared" si="43"/>
        <v>0</v>
      </c>
      <c r="N79" s="75"/>
      <c r="O79" s="75">
        <f t="shared" si="44"/>
        <v>0</v>
      </c>
      <c r="P79" s="75"/>
      <c r="Q79" s="75">
        <f t="shared" si="45"/>
        <v>0</v>
      </c>
      <c r="R79" s="75"/>
      <c r="S79" s="75"/>
      <c r="T79" s="76"/>
      <c r="U79" s="75">
        <f t="shared" si="46"/>
        <v>0</v>
      </c>
      <c r="V79" s="75"/>
      <c r="W79" s="75">
        <f t="shared" si="47"/>
        <v>0</v>
      </c>
      <c r="X79" s="37"/>
      <c r="Y79" s="37"/>
      <c r="Z79" s="37"/>
      <c r="AA79" s="39">
        <f t="shared" si="39"/>
        <v>0</v>
      </c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</row>
    <row r="80" spans="2:47" s="31" customFormat="1" ht="39.75" customHeight="1">
      <c r="B80" s="254"/>
      <c r="C80" s="248"/>
      <c r="D80" s="42" t="s">
        <v>34</v>
      </c>
      <c r="E80" s="43">
        <f>SUM(E71:E79)</f>
        <v>7</v>
      </c>
      <c r="F80" s="43"/>
      <c r="G80" s="43"/>
      <c r="H80" s="43">
        <f aca="true" t="shared" si="48" ref="H80:AA80">SUM(H71:H79)</f>
        <v>1918.25</v>
      </c>
      <c r="I80" s="77">
        <f t="shared" si="48"/>
        <v>29422.5</v>
      </c>
      <c r="J80" s="77"/>
      <c r="K80" s="77">
        <f t="shared" si="48"/>
        <v>5568.75</v>
      </c>
      <c r="L80" s="77"/>
      <c r="M80" s="77">
        <f t="shared" si="48"/>
        <v>0</v>
      </c>
      <c r="N80" s="77"/>
      <c r="O80" s="77">
        <f t="shared" si="48"/>
        <v>0</v>
      </c>
      <c r="P80" s="77"/>
      <c r="Q80" s="77">
        <f t="shared" si="48"/>
        <v>0</v>
      </c>
      <c r="R80" s="77">
        <f t="shared" si="48"/>
        <v>0</v>
      </c>
      <c r="S80" s="77">
        <f t="shared" si="48"/>
        <v>0</v>
      </c>
      <c r="T80" s="78"/>
      <c r="U80" s="77">
        <f t="shared" si="48"/>
        <v>0</v>
      </c>
      <c r="V80" s="77"/>
      <c r="W80" s="77">
        <f t="shared" si="48"/>
        <v>0</v>
      </c>
      <c r="X80" s="43">
        <f t="shared" si="48"/>
        <v>0</v>
      </c>
      <c r="Y80" s="43">
        <f t="shared" si="48"/>
        <v>0</v>
      </c>
      <c r="Z80" s="43">
        <f t="shared" si="48"/>
        <v>33136.5</v>
      </c>
      <c r="AA80" s="45">
        <f t="shared" si="48"/>
        <v>68127.75</v>
      </c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</row>
    <row r="81" spans="2:47" s="31" customFormat="1" ht="39.75" customHeight="1">
      <c r="B81" s="254"/>
      <c r="C81" s="54"/>
      <c r="D81" s="55" t="s">
        <v>58</v>
      </c>
      <c r="E81" s="50">
        <f>E80+E70</f>
        <v>10.5</v>
      </c>
      <c r="F81" s="50"/>
      <c r="G81" s="50"/>
      <c r="H81" s="50">
        <f aca="true" t="shared" si="49" ref="H81:AA81">H80+H70</f>
        <v>6387.25</v>
      </c>
      <c r="I81" s="79">
        <f t="shared" si="49"/>
        <v>48955</v>
      </c>
      <c r="J81" s="79"/>
      <c r="K81" s="79">
        <f t="shared" si="49"/>
        <v>11185.975</v>
      </c>
      <c r="L81" s="79"/>
      <c r="M81" s="79">
        <f t="shared" si="49"/>
        <v>0</v>
      </c>
      <c r="N81" s="79"/>
      <c r="O81" s="79">
        <f t="shared" si="49"/>
        <v>0</v>
      </c>
      <c r="P81" s="79"/>
      <c r="Q81" s="79">
        <f t="shared" si="49"/>
        <v>0</v>
      </c>
      <c r="R81" s="79">
        <f t="shared" si="49"/>
        <v>0</v>
      </c>
      <c r="S81" s="79">
        <f t="shared" si="49"/>
        <v>0</v>
      </c>
      <c r="T81" s="80"/>
      <c r="U81" s="79">
        <f t="shared" si="49"/>
        <v>0</v>
      </c>
      <c r="V81" s="79"/>
      <c r="W81" s="79">
        <f t="shared" si="49"/>
        <v>1279.375</v>
      </c>
      <c r="X81" s="50">
        <f t="shared" si="49"/>
        <v>0</v>
      </c>
      <c r="Y81" s="50">
        <f t="shared" si="49"/>
        <v>0</v>
      </c>
      <c r="Z81" s="50">
        <f t="shared" si="49"/>
        <v>41601.15</v>
      </c>
      <c r="AA81" s="52">
        <f t="shared" si="49"/>
        <v>103021.5</v>
      </c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</row>
    <row r="82" spans="2:47" s="31" customFormat="1" ht="39.75" customHeight="1">
      <c r="B82" s="254"/>
      <c r="C82" s="244" t="s">
        <v>23</v>
      </c>
      <c r="D82" s="36" t="s">
        <v>60</v>
      </c>
      <c r="E82" s="37">
        <v>5.6</v>
      </c>
      <c r="F82" s="37">
        <v>2912</v>
      </c>
      <c r="G82" s="37">
        <v>25</v>
      </c>
      <c r="H82" s="37">
        <f aca="true" t="shared" si="50" ref="H82:H108">F82*G82/100</f>
        <v>728</v>
      </c>
      <c r="I82" s="75">
        <f aca="true" t="shared" si="51" ref="I82:I108">(F82+H82)*E82</f>
        <v>20384</v>
      </c>
      <c r="J82" s="75"/>
      <c r="K82" s="75">
        <f aca="true" t="shared" si="52" ref="K82:K108">I82*J82/100</f>
        <v>0</v>
      </c>
      <c r="L82" s="75">
        <v>35</v>
      </c>
      <c r="M82" s="75">
        <f aca="true" t="shared" si="53" ref="M82:M108">I82*L82/100</f>
        <v>7134.4</v>
      </c>
      <c r="N82" s="75"/>
      <c r="O82" s="75">
        <f aca="true" t="shared" si="54" ref="O82:O108">I82*N82/100</f>
        <v>0</v>
      </c>
      <c r="P82" s="75"/>
      <c r="Q82" s="75">
        <f aca="true" t="shared" si="55" ref="Q82:Q108">I82*P82/100</f>
        <v>0</v>
      </c>
      <c r="R82" s="75"/>
      <c r="S82" s="75"/>
      <c r="T82" s="76"/>
      <c r="U82" s="75">
        <f aca="true" t="shared" si="56" ref="U82:U108">I82*T82/100</f>
        <v>0</v>
      </c>
      <c r="V82" s="75"/>
      <c r="W82" s="75">
        <f aca="true" t="shared" si="57" ref="W82:W108">V82*I82/100</f>
        <v>0</v>
      </c>
      <c r="X82" s="37"/>
      <c r="Y82" s="37"/>
      <c r="Z82" s="37">
        <v>25620</v>
      </c>
      <c r="AA82" s="39">
        <f aca="true" t="shared" si="58" ref="AA82:AA108">I82+K82+M82+O82+Q82+S82+U82+W82+Y82+Z82</f>
        <v>53138.4</v>
      </c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</row>
    <row r="83" spans="2:47" s="31" customFormat="1" ht="39.75" customHeight="1">
      <c r="B83" s="254"/>
      <c r="C83" s="244"/>
      <c r="D83" s="36" t="s">
        <v>61</v>
      </c>
      <c r="E83" s="37">
        <v>1</v>
      </c>
      <c r="F83" s="37">
        <v>2912</v>
      </c>
      <c r="G83" s="37">
        <v>25</v>
      </c>
      <c r="H83" s="37">
        <f t="shared" si="50"/>
        <v>728</v>
      </c>
      <c r="I83" s="75">
        <f t="shared" si="51"/>
        <v>3640</v>
      </c>
      <c r="J83" s="75"/>
      <c r="K83" s="75">
        <f t="shared" si="52"/>
        <v>0</v>
      </c>
      <c r="L83" s="75"/>
      <c r="M83" s="75">
        <f t="shared" si="53"/>
        <v>0</v>
      </c>
      <c r="N83" s="75"/>
      <c r="O83" s="75">
        <f t="shared" si="54"/>
        <v>0</v>
      </c>
      <c r="P83" s="75"/>
      <c r="Q83" s="75">
        <f t="shared" si="55"/>
        <v>0</v>
      </c>
      <c r="R83" s="75"/>
      <c r="S83" s="75"/>
      <c r="T83" s="76"/>
      <c r="U83" s="75">
        <f t="shared" si="56"/>
        <v>0</v>
      </c>
      <c r="V83" s="75"/>
      <c r="W83" s="75">
        <f t="shared" si="57"/>
        <v>0</v>
      </c>
      <c r="X83" s="37"/>
      <c r="Y83" s="37"/>
      <c r="Z83" s="37">
        <v>5849</v>
      </c>
      <c r="AA83" s="39">
        <f t="shared" si="58"/>
        <v>9489</v>
      </c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</row>
    <row r="84" spans="2:47" s="31" customFormat="1" ht="39.75" customHeight="1">
      <c r="B84" s="254"/>
      <c r="C84" s="244"/>
      <c r="D84" s="36" t="s">
        <v>62</v>
      </c>
      <c r="E84" s="37">
        <v>1</v>
      </c>
      <c r="F84" s="37">
        <v>2912</v>
      </c>
      <c r="G84" s="37">
        <v>25</v>
      </c>
      <c r="H84" s="37">
        <f t="shared" si="50"/>
        <v>728</v>
      </c>
      <c r="I84" s="75">
        <f t="shared" si="51"/>
        <v>3640</v>
      </c>
      <c r="J84" s="75"/>
      <c r="K84" s="75">
        <f t="shared" si="52"/>
        <v>0</v>
      </c>
      <c r="L84" s="75"/>
      <c r="M84" s="75">
        <f t="shared" si="53"/>
        <v>0</v>
      </c>
      <c r="N84" s="75"/>
      <c r="O84" s="75">
        <f t="shared" si="54"/>
        <v>0</v>
      </c>
      <c r="P84" s="75"/>
      <c r="Q84" s="75">
        <f t="shared" si="55"/>
        <v>0</v>
      </c>
      <c r="R84" s="75"/>
      <c r="S84" s="75"/>
      <c r="T84" s="76"/>
      <c r="U84" s="75">
        <f t="shared" si="56"/>
        <v>0</v>
      </c>
      <c r="V84" s="75"/>
      <c r="W84" s="75">
        <f t="shared" si="57"/>
        <v>0</v>
      </c>
      <c r="X84" s="37"/>
      <c r="Y84" s="37"/>
      <c r="Z84" s="37">
        <v>5849</v>
      </c>
      <c r="AA84" s="39">
        <f t="shared" si="58"/>
        <v>9489</v>
      </c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</row>
    <row r="85" spans="2:47" s="31" customFormat="1" ht="39.75" customHeight="1">
      <c r="B85" s="254"/>
      <c r="C85" s="244"/>
      <c r="D85" s="36" t="s">
        <v>63</v>
      </c>
      <c r="E85" s="37">
        <v>5</v>
      </c>
      <c r="F85" s="37">
        <v>2912</v>
      </c>
      <c r="G85" s="37">
        <v>25</v>
      </c>
      <c r="H85" s="37">
        <f t="shared" si="50"/>
        <v>728</v>
      </c>
      <c r="I85" s="75">
        <f t="shared" si="51"/>
        <v>18200</v>
      </c>
      <c r="J85" s="75"/>
      <c r="K85" s="75">
        <f t="shared" si="52"/>
        <v>0</v>
      </c>
      <c r="L85" s="75"/>
      <c r="M85" s="75">
        <f t="shared" si="53"/>
        <v>0</v>
      </c>
      <c r="N85" s="75">
        <v>10</v>
      </c>
      <c r="O85" s="75">
        <f t="shared" si="54"/>
        <v>1820</v>
      </c>
      <c r="P85" s="75"/>
      <c r="Q85" s="75">
        <f t="shared" si="55"/>
        <v>0</v>
      </c>
      <c r="R85" s="75"/>
      <c r="S85" s="75"/>
      <c r="T85" s="76"/>
      <c r="U85" s="75">
        <f t="shared" si="56"/>
        <v>0</v>
      </c>
      <c r="V85" s="75"/>
      <c r="W85" s="75">
        <f t="shared" si="57"/>
        <v>0</v>
      </c>
      <c r="X85" s="37"/>
      <c r="Y85" s="37"/>
      <c r="Z85" s="37">
        <v>27425</v>
      </c>
      <c r="AA85" s="39">
        <f t="shared" si="58"/>
        <v>47445</v>
      </c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</row>
    <row r="86" spans="2:47" s="31" customFormat="1" ht="39.75" customHeight="1">
      <c r="B86" s="254"/>
      <c r="C86" s="244"/>
      <c r="D86" s="36" t="s">
        <v>64</v>
      </c>
      <c r="E86" s="37">
        <v>1</v>
      </c>
      <c r="F86" s="37">
        <v>2912</v>
      </c>
      <c r="G86" s="37">
        <v>25</v>
      </c>
      <c r="H86" s="37">
        <f t="shared" si="50"/>
        <v>728</v>
      </c>
      <c r="I86" s="75">
        <f t="shared" si="51"/>
        <v>3640</v>
      </c>
      <c r="J86" s="75"/>
      <c r="K86" s="75">
        <f t="shared" si="52"/>
        <v>0</v>
      </c>
      <c r="L86" s="75"/>
      <c r="M86" s="75">
        <f t="shared" si="53"/>
        <v>0</v>
      </c>
      <c r="N86" s="75"/>
      <c r="O86" s="75">
        <f t="shared" si="54"/>
        <v>0</v>
      </c>
      <c r="P86" s="75"/>
      <c r="Q86" s="75">
        <f t="shared" si="55"/>
        <v>0</v>
      </c>
      <c r="R86" s="75"/>
      <c r="S86" s="75"/>
      <c r="T86" s="76"/>
      <c r="U86" s="75">
        <f t="shared" si="56"/>
        <v>0</v>
      </c>
      <c r="V86" s="75"/>
      <c r="W86" s="75">
        <f t="shared" si="57"/>
        <v>0</v>
      </c>
      <c r="X86" s="37"/>
      <c r="Y86" s="37"/>
      <c r="Z86" s="37">
        <v>5849</v>
      </c>
      <c r="AA86" s="39">
        <f t="shared" si="58"/>
        <v>9489</v>
      </c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</row>
    <row r="87" spans="2:47" s="31" customFormat="1" ht="0.75" customHeight="1">
      <c r="B87" s="254"/>
      <c r="C87" s="244"/>
      <c r="D87" s="36" t="s">
        <v>65</v>
      </c>
      <c r="E87" s="37"/>
      <c r="F87" s="37"/>
      <c r="G87" s="37"/>
      <c r="H87" s="37">
        <f t="shared" si="50"/>
        <v>0</v>
      </c>
      <c r="I87" s="75">
        <f t="shared" si="51"/>
        <v>0</v>
      </c>
      <c r="J87" s="75"/>
      <c r="K87" s="75">
        <f t="shared" si="52"/>
        <v>0</v>
      </c>
      <c r="L87" s="75"/>
      <c r="M87" s="75">
        <f t="shared" si="53"/>
        <v>0</v>
      </c>
      <c r="N87" s="75"/>
      <c r="O87" s="75">
        <f t="shared" si="54"/>
        <v>0</v>
      </c>
      <c r="P87" s="75"/>
      <c r="Q87" s="75">
        <f t="shared" si="55"/>
        <v>0</v>
      </c>
      <c r="R87" s="75"/>
      <c r="S87" s="75"/>
      <c r="T87" s="76"/>
      <c r="U87" s="75">
        <f t="shared" si="56"/>
        <v>0</v>
      </c>
      <c r="V87" s="75"/>
      <c r="W87" s="75">
        <f t="shared" si="57"/>
        <v>0</v>
      </c>
      <c r="X87" s="37"/>
      <c r="Y87" s="37"/>
      <c r="Z87" s="37">
        <f>(7800*E87)-I87</f>
        <v>0</v>
      </c>
      <c r="AA87" s="39">
        <f t="shared" si="58"/>
        <v>0</v>
      </c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</row>
    <row r="88" spans="2:47" s="31" customFormat="1" ht="39.75" customHeight="1">
      <c r="B88" s="254"/>
      <c r="C88" s="244"/>
      <c r="D88" s="36" t="s">
        <v>107</v>
      </c>
      <c r="E88" s="37">
        <v>1</v>
      </c>
      <c r="F88" s="37">
        <v>3324</v>
      </c>
      <c r="G88" s="37">
        <v>25</v>
      </c>
      <c r="H88" s="37">
        <f t="shared" si="50"/>
        <v>831</v>
      </c>
      <c r="I88" s="75">
        <f t="shared" si="51"/>
        <v>4155</v>
      </c>
      <c r="J88" s="75">
        <v>270</v>
      </c>
      <c r="K88" s="75">
        <f t="shared" si="52"/>
        <v>11218.5</v>
      </c>
      <c r="L88" s="75"/>
      <c r="M88" s="75">
        <f t="shared" si="53"/>
        <v>0</v>
      </c>
      <c r="N88" s="75"/>
      <c r="O88" s="75">
        <f t="shared" si="54"/>
        <v>0</v>
      </c>
      <c r="P88" s="75"/>
      <c r="Q88" s="75">
        <f t="shared" si="55"/>
        <v>0</v>
      </c>
      <c r="R88" s="75"/>
      <c r="S88" s="75"/>
      <c r="T88" s="76"/>
      <c r="U88" s="75">
        <f t="shared" si="56"/>
        <v>0</v>
      </c>
      <c r="V88" s="75"/>
      <c r="W88" s="75">
        <f t="shared" si="57"/>
        <v>0</v>
      </c>
      <c r="X88" s="37"/>
      <c r="Y88" s="37"/>
      <c r="Z88" s="37"/>
      <c r="AA88" s="39">
        <f t="shared" si="58"/>
        <v>15373.5</v>
      </c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</row>
    <row r="89" spans="2:47" s="31" customFormat="1" ht="39.75" customHeight="1" hidden="1">
      <c r="B89" s="254"/>
      <c r="C89" s="244"/>
      <c r="D89" s="36" t="s">
        <v>66</v>
      </c>
      <c r="E89" s="37"/>
      <c r="F89" s="37"/>
      <c r="G89" s="37"/>
      <c r="H89" s="37">
        <f t="shared" si="50"/>
        <v>0</v>
      </c>
      <c r="I89" s="75">
        <f t="shared" si="51"/>
        <v>0</v>
      </c>
      <c r="J89" s="75"/>
      <c r="K89" s="75">
        <f t="shared" si="52"/>
        <v>0</v>
      </c>
      <c r="L89" s="75"/>
      <c r="M89" s="75">
        <f t="shared" si="53"/>
        <v>0</v>
      </c>
      <c r="N89" s="75"/>
      <c r="O89" s="75">
        <f t="shared" si="54"/>
        <v>0</v>
      </c>
      <c r="P89" s="75"/>
      <c r="Q89" s="75">
        <f t="shared" si="55"/>
        <v>0</v>
      </c>
      <c r="R89" s="75"/>
      <c r="S89" s="75"/>
      <c r="T89" s="76"/>
      <c r="U89" s="75">
        <f t="shared" si="56"/>
        <v>0</v>
      </c>
      <c r="V89" s="75"/>
      <c r="W89" s="75">
        <f t="shared" si="57"/>
        <v>0</v>
      </c>
      <c r="X89" s="37"/>
      <c r="Y89" s="37"/>
      <c r="Z89" s="37">
        <f aca="true" t="shared" si="59" ref="Z89:Z96">(7800*E89)-I89</f>
        <v>0</v>
      </c>
      <c r="AA89" s="39">
        <f t="shared" si="58"/>
        <v>0</v>
      </c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</row>
    <row r="90" spans="2:47" s="31" customFormat="1" ht="39.75" customHeight="1">
      <c r="B90" s="254"/>
      <c r="C90" s="244"/>
      <c r="D90" s="36" t="s">
        <v>59</v>
      </c>
      <c r="E90" s="37">
        <v>0.5</v>
      </c>
      <c r="F90" s="37">
        <v>4075.91</v>
      </c>
      <c r="G90" s="37">
        <v>25</v>
      </c>
      <c r="H90" s="37">
        <f>F90*G90/100</f>
        <v>1018.9775</v>
      </c>
      <c r="I90" s="75">
        <f>(F90+H90)*E90</f>
        <v>2547.44375</v>
      </c>
      <c r="J90" s="75"/>
      <c r="K90" s="75">
        <f>I90*J90/100</f>
        <v>0</v>
      </c>
      <c r="L90" s="75"/>
      <c r="M90" s="75">
        <f>I90*L90/100</f>
        <v>0</v>
      </c>
      <c r="N90" s="75"/>
      <c r="O90" s="75">
        <f>I90*N90/100</f>
        <v>0</v>
      </c>
      <c r="P90" s="75"/>
      <c r="Q90" s="75">
        <f>I90*P90/100</f>
        <v>0</v>
      </c>
      <c r="R90" s="75"/>
      <c r="S90" s="75"/>
      <c r="T90" s="76"/>
      <c r="U90" s="75">
        <f>I90*T90/100</f>
        <v>0</v>
      </c>
      <c r="V90" s="75"/>
      <c r="W90" s="75">
        <f>V90*I90/100</f>
        <v>0</v>
      </c>
      <c r="X90" s="37"/>
      <c r="Y90" s="37"/>
      <c r="Z90" s="37">
        <v>2197.06</v>
      </c>
      <c r="AA90" s="39">
        <f t="shared" si="58"/>
        <v>4744.50375</v>
      </c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</row>
    <row r="91" spans="2:47" s="31" customFormat="1" ht="39.75" customHeight="1">
      <c r="B91" s="254"/>
      <c r="C91" s="244"/>
      <c r="D91" s="36" t="s">
        <v>67</v>
      </c>
      <c r="E91" s="37">
        <v>1.5</v>
      </c>
      <c r="F91" s="37">
        <v>3324</v>
      </c>
      <c r="G91" s="37">
        <v>25</v>
      </c>
      <c r="H91" s="37">
        <f t="shared" si="50"/>
        <v>831</v>
      </c>
      <c r="I91" s="75">
        <f t="shared" si="51"/>
        <v>6232.5</v>
      </c>
      <c r="J91" s="75"/>
      <c r="K91" s="75">
        <f t="shared" si="52"/>
        <v>0</v>
      </c>
      <c r="L91" s="75"/>
      <c r="M91" s="75">
        <f t="shared" si="53"/>
        <v>0</v>
      </c>
      <c r="N91" s="75"/>
      <c r="O91" s="75">
        <f t="shared" si="54"/>
        <v>0</v>
      </c>
      <c r="P91" s="75"/>
      <c r="Q91" s="75">
        <f t="shared" si="55"/>
        <v>0</v>
      </c>
      <c r="R91" s="75"/>
      <c r="S91" s="75"/>
      <c r="T91" s="76"/>
      <c r="U91" s="75">
        <f t="shared" si="56"/>
        <v>0</v>
      </c>
      <c r="V91" s="75"/>
      <c r="W91" s="75">
        <f t="shared" si="57"/>
        <v>0</v>
      </c>
      <c r="X91" s="37"/>
      <c r="Y91" s="37"/>
      <c r="Z91" s="37">
        <v>8001</v>
      </c>
      <c r="AA91" s="39">
        <f t="shared" si="58"/>
        <v>14233.5</v>
      </c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</row>
    <row r="92" spans="2:47" s="31" customFormat="1" ht="37.5" customHeight="1">
      <c r="B92" s="254"/>
      <c r="C92" s="244"/>
      <c r="D92" s="36" t="s">
        <v>68</v>
      </c>
      <c r="E92" s="37">
        <v>1</v>
      </c>
      <c r="F92" s="37">
        <v>2912</v>
      </c>
      <c r="G92" s="37">
        <v>25</v>
      </c>
      <c r="H92" s="37">
        <f t="shared" si="50"/>
        <v>728</v>
      </c>
      <c r="I92" s="75">
        <f t="shared" si="51"/>
        <v>3640</v>
      </c>
      <c r="J92" s="75"/>
      <c r="K92" s="75">
        <f t="shared" si="52"/>
        <v>0</v>
      </c>
      <c r="L92" s="75"/>
      <c r="M92" s="75">
        <f t="shared" si="53"/>
        <v>0</v>
      </c>
      <c r="N92" s="75"/>
      <c r="O92" s="75">
        <f t="shared" si="54"/>
        <v>0</v>
      </c>
      <c r="P92" s="75"/>
      <c r="Q92" s="75">
        <f t="shared" si="55"/>
        <v>0</v>
      </c>
      <c r="R92" s="75"/>
      <c r="S92" s="75"/>
      <c r="T92" s="76"/>
      <c r="U92" s="75">
        <f t="shared" si="56"/>
        <v>0</v>
      </c>
      <c r="V92" s="75"/>
      <c r="W92" s="75">
        <f t="shared" si="57"/>
        <v>0</v>
      </c>
      <c r="X92" s="37"/>
      <c r="Y92" s="37"/>
      <c r="Z92" s="37">
        <v>5849</v>
      </c>
      <c r="AA92" s="39">
        <f t="shared" si="58"/>
        <v>9489</v>
      </c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</row>
    <row r="93" spans="2:47" s="31" customFormat="1" ht="39.75" customHeight="1" hidden="1">
      <c r="B93" s="254"/>
      <c r="C93" s="244"/>
      <c r="D93" s="36" t="s">
        <v>69</v>
      </c>
      <c r="E93" s="37"/>
      <c r="F93" s="37"/>
      <c r="G93" s="37"/>
      <c r="H93" s="37">
        <f t="shared" si="50"/>
        <v>0</v>
      </c>
      <c r="I93" s="75">
        <f t="shared" si="51"/>
        <v>0</v>
      </c>
      <c r="J93" s="75"/>
      <c r="K93" s="75">
        <f t="shared" si="52"/>
        <v>0</v>
      </c>
      <c r="L93" s="75"/>
      <c r="M93" s="75">
        <f t="shared" si="53"/>
        <v>0</v>
      </c>
      <c r="N93" s="75"/>
      <c r="O93" s="75">
        <f t="shared" si="54"/>
        <v>0</v>
      </c>
      <c r="P93" s="75"/>
      <c r="Q93" s="75">
        <f t="shared" si="55"/>
        <v>0</v>
      </c>
      <c r="R93" s="75"/>
      <c r="S93" s="75"/>
      <c r="T93" s="76"/>
      <c r="U93" s="75">
        <f t="shared" si="56"/>
        <v>0</v>
      </c>
      <c r="V93" s="75"/>
      <c r="W93" s="75">
        <f t="shared" si="57"/>
        <v>0</v>
      </c>
      <c r="X93" s="37"/>
      <c r="Y93" s="37"/>
      <c r="Z93" s="37">
        <f t="shared" si="59"/>
        <v>0</v>
      </c>
      <c r="AA93" s="39">
        <f t="shared" si="58"/>
        <v>0</v>
      </c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</row>
    <row r="94" spans="2:47" s="31" customFormat="1" ht="39.75" customHeight="1" hidden="1">
      <c r="B94" s="254"/>
      <c r="C94" s="244"/>
      <c r="D94" s="36" t="s">
        <v>70</v>
      </c>
      <c r="E94" s="37"/>
      <c r="F94" s="37"/>
      <c r="G94" s="37"/>
      <c r="H94" s="37">
        <f t="shared" si="50"/>
        <v>0</v>
      </c>
      <c r="I94" s="75">
        <f t="shared" si="51"/>
        <v>0</v>
      </c>
      <c r="J94" s="75"/>
      <c r="K94" s="75">
        <f t="shared" si="52"/>
        <v>0</v>
      </c>
      <c r="L94" s="75"/>
      <c r="M94" s="75">
        <f t="shared" si="53"/>
        <v>0</v>
      </c>
      <c r="N94" s="75"/>
      <c r="O94" s="75">
        <f t="shared" si="54"/>
        <v>0</v>
      </c>
      <c r="P94" s="75"/>
      <c r="Q94" s="75">
        <f t="shared" si="55"/>
        <v>0</v>
      </c>
      <c r="R94" s="75"/>
      <c r="S94" s="75"/>
      <c r="T94" s="76"/>
      <c r="U94" s="75">
        <f t="shared" si="56"/>
        <v>0</v>
      </c>
      <c r="V94" s="75"/>
      <c r="W94" s="75">
        <f t="shared" si="57"/>
        <v>0</v>
      </c>
      <c r="X94" s="37"/>
      <c r="Y94" s="37"/>
      <c r="Z94" s="37">
        <f t="shared" si="59"/>
        <v>0</v>
      </c>
      <c r="AA94" s="39">
        <f t="shared" si="58"/>
        <v>0</v>
      </c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</row>
    <row r="95" spans="2:47" s="31" customFormat="1" ht="39.75" customHeight="1" hidden="1">
      <c r="B95" s="254"/>
      <c r="C95" s="244"/>
      <c r="D95" s="36" t="s">
        <v>71</v>
      </c>
      <c r="E95" s="37"/>
      <c r="F95" s="37"/>
      <c r="G95" s="37"/>
      <c r="H95" s="37">
        <f t="shared" si="50"/>
        <v>0</v>
      </c>
      <c r="I95" s="75">
        <f t="shared" si="51"/>
        <v>0</v>
      </c>
      <c r="J95" s="75"/>
      <c r="K95" s="75">
        <f t="shared" si="52"/>
        <v>0</v>
      </c>
      <c r="L95" s="75"/>
      <c r="M95" s="75">
        <f t="shared" si="53"/>
        <v>0</v>
      </c>
      <c r="N95" s="75"/>
      <c r="O95" s="75">
        <f t="shared" si="54"/>
        <v>0</v>
      </c>
      <c r="P95" s="75"/>
      <c r="Q95" s="75">
        <f t="shared" si="55"/>
        <v>0</v>
      </c>
      <c r="R95" s="75"/>
      <c r="S95" s="75"/>
      <c r="T95" s="76"/>
      <c r="U95" s="75">
        <f t="shared" si="56"/>
        <v>0</v>
      </c>
      <c r="V95" s="75"/>
      <c r="W95" s="75">
        <f t="shared" si="57"/>
        <v>0</v>
      </c>
      <c r="X95" s="37"/>
      <c r="Y95" s="37"/>
      <c r="Z95" s="37">
        <f t="shared" si="59"/>
        <v>0</v>
      </c>
      <c r="AA95" s="39">
        <f t="shared" si="58"/>
        <v>0</v>
      </c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</row>
    <row r="96" spans="2:47" s="31" customFormat="1" ht="39.75" customHeight="1" hidden="1">
      <c r="B96" s="254"/>
      <c r="C96" s="244"/>
      <c r="D96" s="36" t="s">
        <v>72</v>
      </c>
      <c r="E96" s="37"/>
      <c r="F96" s="37"/>
      <c r="G96" s="37"/>
      <c r="H96" s="37">
        <f t="shared" si="50"/>
        <v>0</v>
      </c>
      <c r="I96" s="75">
        <f t="shared" si="51"/>
        <v>0</v>
      </c>
      <c r="J96" s="75"/>
      <c r="K96" s="75">
        <f t="shared" si="52"/>
        <v>0</v>
      </c>
      <c r="L96" s="75"/>
      <c r="M96" s="75">
        <f t="shared" si="53"/>
        <v>0</v>
      </c>
      <c r="N96" s="75"/>
      <c r="O96" s="75">
        <f t="shared" si="54"/>
        <v>0</v>
      </c>
      <c r="P96" s="75"/>
      <c r="Q96" s="75">
        <f t="shared" si="55"/>
        <v>0</v>
      </c>
      <c r="R96" s="75"/>
      <c r="S96" s="75"/>
      <c r="T96" s="76"/>
      <c r="U96" s="75">
        <f t="shared" si="56"/>
        <v>0</v>
      </c>
      <c r="V96" s="75"/>
      <c r="W96" s="75">
        <f t="shared" si="57"/>
        <v>0</v>
      </c>
      <c r="X96" s="37"/>
      <c r="Y96" s="37"/>
      <c r="Z96" s="37">
        <f t="shared" si="59"/>
        <v>0</v>
      </c>
      <c r="AA96" s="39">
        <f t="shared" si="58"/>
        <v>0</v>
      </c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</row>
    <row r="97" spans="2:47" s="31" customFormat="1" ht="39.75" customHeight="1">
      <c r="B97" s="254"/>
      <c r="C97" s="244"/>
      <c r="D97" s="36" t="s">
        <v>98</v>
      </c>
      <c r="E97" s="37">
        <v>0.1</v>
      </c>
      <c r="F97" s="37">
        <v>2912</v>
      </c>
      <c r="G97" s="37">
        <v>25</v>
      </c>
      <c r="H97" s="37">
        <f t="shared" si="50"/>
        <v>728</v>
      </c>
      <c r="I97" s="75">
        <f t="shared" si="51"/>
        <v>364</v>
      </c>
      <c r="J97" s="75">
        <v>220</v>
      </c>
      <c r="K97" s="75">
        <f t="shared" si="52"/>
        <v>800.8</v>
      </c>
      <c r="L97" s="75"/>
      <c r="M97" s="75">
        <f t="shared" si="53"/>
        <v>0</v>
      </c>
      <c r="N97" s="75"/>
      <c r="O97" s="75">
        <f t="shared" si="54"/>
        <v>0</v>
      </c>
      <c r="P97" s="75"/>
      <c r="Q97" s="75">
        <f t="shared" si="55"/>
        <v>0</v>
      </c>
      <c r="R97" s="75"/>
      <c r="S97" s="75"/>
      <c r="T97" s="76"/>
      <c r="U97" s="75">
        <f t="shared" si="56"/>
        <v>0</v>
      </c>
      <c r="V97" s="75"/>
      <c r="W97" s="75">
        <f t="shared" si="57"/>
        <v>0</v>
      </c>
      <c r="X97" s="37"/>
      <c r="Y97" s="37"/>
      <c r="Z97" s="37"/>
      <c r="AA97" s="39">
        <f t="shared" si="58"/>
        <v>1164.8</v>
      </c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</row>
    <row r="98" spans="2:47" s="31" customFormat="1" ht="36" customHeight="1">
      <c r="B98" s="254"/>
      <c r="C98" s="244"/>
      <c r="D98" s="36" t="s">
        <v>73</v>
      </c>
      <c r="E98" s="37">
        <v>1</v>
      </c>
      <c r="F98" s="37">
        <v>3173</v>
      </c>
      <c r="G98" s="37">
        <v>25</v>
      </c>
      <c r="H98" s="37">
        <f t="shared" si="50"/>
        <v>793.25</v>
      </c>
      <c r="I98" s="75">
        <f t="shared" si="51"/>
        <v>3966.25</v>
      </c>
      <c r="J98" s="75"/>
      <c r="K98" s="75">
        <f t="shared" si="52"/>
        <v>0</v>
      </c>
      <c r="L98" s="75"/>
      <c r="M98" s="75">
        <f t="shared" si="53"/>
        <v>0</v>
      </c>
      <c r="N98" s="75"/>
      <c r="O98" s="75">
        <f t="shared" si="54"/>
        <v>0</v>
      </c>
      <c r="P98" s="75"/>
      <c r="Q98" s="75">
        <f t="shared" si="55"/>
        <v>0</v>
      </c>
      <c r="R98" s="75"/>
      <c r="S98" s="75"/>
      <c r="T98" s="76"/>
      <c r="U98" s="75">
        <f t="shared" si="56"/>
        <v>0</v>
      </c>
      <c r="V98" s="75"/>
      <c r="W98" s="75">
        <f t="shared" si="57"/>
        <v>0</v>
      </c>
      <c r="X98" s="37"/>
      <c r="Y98" s="37"/>
      <c r="Z98" s="37">
        <v>5522.75</v>
      </c>
      <c r="AA98" s="39">
        <f t="shared" si="58"/>
        <v>9489</v>
      </c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</row>
    <row r="99" spans="2:47" s="31" customFormat="1" ht="39.75" customHeight="1" hidden="1">
      <c r="B99" s="254"/>
      <c r="C99" s="244"/>
      <c r="D99" s="36"/>
      <c r="E99" s="37"/>
      <c r="F99" s="37"/>
      <c r="G99" s="37"/>
      <c r="H99" s="37">
        <f t="shared" si="50"/>
        <v>0</v>
      </c>
      <c r="I99" s="75">
        <f t="shared" si="51"/>
        <v>0</v>
      </c>
      <c r="J99" s="75"/>
      <c r="K99" s="75">
        <f t="shared" si="52"/>
        <v>0</v>
      </c>
      <c r="L99" s="75"/>
      <c r="M99" s="75">
        <f t="shared" si="53"/>
        <v>0</v>
      </c>
      <c r="N99" s="75"/>
      <c r="O99" s="75">
        <f t="shared" si="54"/>
        <v>0</v>
      </c>
      <c r="P99" s="75"/>
      <c r="Q99" s="75">
        <f t="shared" si="55"/>
        <v>0</v>
      </c>
      <c r="R99" s="75"/>
      <c r="S99" s="75"/>
      <c r="T99" s="76"/>
      <c r="U99" s="75">
        <f t="shared" si="56"/>
        <v>0</v>
      </c>
      <c r="V99" s="75"/>
      <c r="W99" s="75">
        <f t="shared" si="57"/>
        <v>0</v>
      </c>
      <c r="X99" s="37"/>
      <c r="Y99" s="37"/>
      <c r="Z99" s="37"/>
      <c r="AA99" s="39">
        <f t="shared" si="58"/>
        <v>0</v>
      </c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</row>
    <row r="100" spans="2:47" s="31" customFormat="1" ht="39.75" customHeight="1" hidden="1">
      <c r="B100" s="254"/>
      <c r="C100" s="244"/>
      <c r="D100" s="36"/>
      <c r="E100" s="37"/>
      <c r="F100" s="37"/>
      <c r="G100" s="37"/>
      <c r="H100" s="37">
        <f t="shared" si="50"/>
        <v>0</v>
      </c>
      <c r="I100" s="75">
        <f t="shared" si="51"/>
        <v>0</v>
      </c>
      <c r="J100" s="75"/>
      <c r="K100" s="75">
        <f t="shared" si="52"/>
        <v>0</v>
      </c>
      <c r="L100" s="75"/>
      <c r="M100" s="75">
        <f t="shared" si="53"/>
        <v>0</v>
      </c>
      <c r="N100" s="75"/>
      <c r="O100" s="75">
        <f t="shared" si="54"/>
        <v>0</v>
      </c>
      <c r="P100" s="75"/>
      <c r="Q100" s="75">
        <f t="shared" si="55"/>
        <v>0</v>
      </c>
      <c r="R100" s="75"/>
      <c r="S100" s="75"/>
      <c r="T100" s="76"/>
      <c r="U100" s="75">
        <f t="shared" si="56"/>
        <v>0</v>
      </c>
      <c r="V100" s="75"/>
      <c r="W100" s="75">
        <f t="shared" si="57"/>
        <v>0</v>
      </c>
      <c r="X100" s="37"/>
      <c r="Y100" s="37"/>
      <c r="Z100" s="37"/>
      <c r="AA100" s="39">
        <f t="shared" si="58"/>
        <v>0</v>
      </c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</row>
    <row r="101" spans="2:47" s="31" customFormat="1" ht="39.75" customHeight="1" hidden="1">
      <c r="B101" s="254"/>
      <c r="C101" s="244"/>
      <c r="D101" s="36"/>
      <c r="E101" s="37"/>
      <c r="F101" s="37"/>
      <c r="G101" s="37"/>
      <c r="H101" s="37">
        <f t="shared" si="50"/>
        <v>0</v>
      </c>
      <c r="I101" s="75">
        <f t="shared" si="51"/>
        <v>0</v>
      </c>
      <c r="J101" s="75"/>
      <c r="K101" s="75">
        <f t="shared" si="52"/>
        <v>0</v>
      </c>
      <c r="L101" s="75"/>
      <c r="M101" s="75">
        <f t="shared" si="53"/>
        <v>0</v>
      </c>
      <c r="N101" s="75"/>
      <c r="O101" s="75">
        <f t="shared" si="54"/>
        <v>0</v>
      </c>
      <c r="P101" s="75"/>
      <c r="Q101" s="75">
        <f t="shared" si="55"/>
        <v>0</v>
      </c>
      <c r="R101" s="75"/>
      <c r="S101" s="75"/>
      <c r="T101" s="76"/>
      <c r="U101" s="75">
        <f t="shared" si="56"/>
        <v>0</v>
      </c>
      <c r="V101" s="75"/>
      <c r="W101" s="75">
        <f t="shared" si="57"/>
        <v>0</v>
      </c>
      <c r="X101" s="37"/>
      <c r="Y101" s="37"/>
      <c r="Z101" s="37"/>
      <c r="AA101" s="39">
        <f t="shared" si="58"/>
        <v>0</v>
      </c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</row>
    <row r="102" spans="2:47" s="31" customFormat="1" ht="39.75" customHeight="1" hidden="1">
      <c r="B102" s="254"/>
      <c r="C102" s="244"/>
      <c r="D102" s="36"/>
      <c r="E102" s="37"/>
      <c r="F102" s="37"/>
      <c r="G102" s="37"/>
      <c r="H102" s="37">
        <f t="shared" si="50"/>
        <v>0</v>
      </c>
      <c r="I102" s="75">
        <f t="shared" si="51"/>
        <v>0</v>
      </c>
      <c r="J102" s="75"/>
      <c r="K102" s="75">
        <f t="shared" si="52"/>
        <v>0</v>
      </c>
      <c r="L102" s="75"/>
      <c r="M102" s="75">
        <f t="shared" si="53"/>
        <v>0</v>
      </c>
      <c r="N102" s="75"/>
      <c r="O102" s="75">
        <f t="shared" si="54"/>
        <v>0</v>
      </c>
      <c r="P102" s="75"/>
      <c r="Q102" s="75">
        <f t="shared" si="55"/>
        <v>0</v>
      </c>
      <c r="R102" s="75"/>
      <c r="S102" s="75"/>
      <c r="T102" s="76"/>
      <c r="U102" s="75">
        <f t="shared" si="56"/>
        <v>0</v>
      </c>
      <c r="V102" s="75"/>
      <c r="W102" s="75">
        <f t="shared" si="57"/>
        <v>0</v>
      </c>
      <c r="X102" s="37"/>
      <c r="Y102" s="37"/>
      <c r="Z102" s="37"/>
      <c r="AA102" s="39">
        <f t="shared" si="58"/>
        <v>0</v>
      </c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</row>
    <row r="103" spans="2:47" s="31" customFormat="1" ht="39.75" customHeight="1" hidden="1">
      <c r="B103" s="254"/>
      <c r="C103" s="244"/>
      <c r="D103" s="36"/>
      <c r="E103" s="37"/>
      <c r="F103" s="37"/>
      <c r="G103" s="37"/>
      <c r="H103" s="37">
        <f t="shared" si="50"/>
        <v>0</v>
      </c>
      <c r="I103" s="75">
        <f t="shared" si="51"/>
        <v>0</v>
      </c>
      <c r="J103" s="75"/>
      <c r="K103" s="75">
        <f t="shared" si="52"/>
        <v>0</v>
      </c>
      <c r="L103" s="75"/>
      <c r="M103" s="75">
        <f t="shared" si="53"/>
        <v>0</v>
      </c>
      <c r="N103" s="75"/>
      <c r="O103" s="75">
        <f t="shared" si="54"/>
        <v>0</v>
      </c>
      <c r="P103" s="75"/>
      <c r="Q103" s="75">
        <f t="shared" si="55"/>
        <v>0</v>
      </c>
      <c r="R103" s="75"/>
      <c r="S103" s="75"/>
      <c r="T103" s="76"/>
      <c r="U103" s="75">
        <f t="shared" si="56"/>
        <v>0</v>
      </c>
      <c r="V103" s="75"/>
      <c r="W103" s="75">
        <f t="shared" si="57"/>
        <v>0</v>
      </c>
      <c r="X103" s="37"/>
      <c r="Y103" s="37"/>
      <c r="Z103" s="37"/>
      <c r="AA103" s="39">
        <f t="shared" si="58"/>
        <v>0</v>
      </c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</row>
    <row r="104" spans="2:47" s="31" customFormat="1" ht="39.75" customHeight="1" hidden="1">
      <c r="B104" s="254"/>
      <c r="C104" s="244"/>
      <c r="D104" s="36"/>
      <c r="E104" s="37"/>
      <c r="F104" s="37"/>
      <c r="G104" s="37"/>
      <c r="H104" s="37">
        <f t="shared" si="50"/>
        <v>0</v>
      </c>
      <c r="I104" s="75">
        <f t="shared" si="51"/>
        <v>0</v>
      </c>
      <c r="J104" s="75"/>
      <c r="K104" s="75">
        <f t="shared" si="52"/>
        <v>0</v>
      </c>
      <c r="L104" s="75"/>
      <c r="M104" s="75">
        <f t="shared" si="53"/>
        <v>0</v>
      </c>
      <c r="N104" s="75"/>
      <c r="O104" s="75">
        <f t="shared" si="54"/>
        <v>0</v>
      </c>
      <c r="P104" s="75"/>
      <c r="Q104" s="75">
        <f t="shared" si="55"/>
        <v>0</v>
      </c>
      <c r="R104" s="75"/>
      <c r="S104" s="75"/>
      <c r="T104" s="76"/>
      <c r="U104" s="75">
        <f t="shared" si="56"/>
        <v>0</v>
      </c>
      <c r="V104" s="75"/>
      <c r="W104" s="75">
        <f t="shared" si="57"/>
        <v>0</v>
      </c>
      <c r="X104" s="37"/>
      <c r="Y104" s="37"/>
      <c r="Z104" s="37"/>
      <c r="AA104" s="39">
        <f t="shared" si="58"/>
        <v>0</v>
      </c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</row>
    <row r="105" spans="2:47" s="31" customFormat="1" ht="39.75" customHeight="1" hidden="1">
      <c r="B105" s="254"/>
      <c r="C105" s="244"/>
      <c r="D105" s="36"/>
      <c r="E105" s="37"/>
      <c r="F105" s="37"/>
      <c r="G105" s="37"/>
      <c r="H105" s="37">
        <f t="shared" si="50"/>
        <v>0</v>
      </c>
      <c r="I105" s="75">
        <f t="shared" si="51"/>
        <v>0</v>
      </c>
      <c r="J105" s="75"/>
      <c r="K105" s="75">
        <f t="shared" si="52"/>
        <v>0</v>
      </c>
      <c r="L105" s="75"/>
      <c r="M105" s="75">
        <f t="shared" si="53"/>
        <v>0</v>
      </c>
      <c r="N105" s="75"/>
      <c r="O105" s="75">
        <f t="shared" si="54"/>
        <v>0</v>
      </c>
      <c r="P105" s="75"/>
      <c r="Q105" s="75">
        <f t="shared" si="55"/>
        <v>0</v>
      </c>
      <c r="R105" s="75"/>
      <c r="S105" s="75"/>
      <c r="T105" s="76"/>
      <c r="U105" s="75">
        <f t="shared" si="56"/>
        <v>0</v>
      </c>
      <c r="V105" s="75"/>
      <c r="W105" s="75">
        <f t="shared" si="57"/>
        <v>0</v>
      </c>
      <c r="X105" s="37"/>
      <c r="Y105" s="37"/>
      <c r="Z105" s="37"/>
      <c r="AA105" s="39">
        <f t="shared" si="58"/>
        <v>0</v>
      </c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</row>
    <row r="106" spans="2:47" s="31" customFormat="1" ht="39.75" customHeight="1" hidden="1">
      <c r="B106" s="254"/>
      <c r="C106" s="244"/>
      <c r="D106" s="36"/>
      <c r="E106" s="37"/>
      <c r="F106" s="37"/>
      <c r="G106" s="37"/>
      <c r="H106" s="37">
        <f t="shared" si="50"/>
        <v>0</v>
      </c>
      <c r="I106" s="75">
        <f t="shared" si="51"/>
        <v>0</v>
      </c>
      <c r="J106" s="75"/>
      <c r="K106" s="75">
        <f t="shared" si="52"/>
        <v>0</v>
      </c>
      <c r="L106" s="75"/>
      <c r="M106" s="75">
        <f t="shared" si="53"/>
        <v>0</v>
      </c>
      <c r="N106" s="75"/>
      <c r="O106" s="75">
        <f t="shared" si="54"/>
        <v>0</v>
      </c>
      <c r="P106" s="75"/>
      <c r="Q106" s="75">
        <f t="shared" si="55"/>
        <v>0</v>
      </c>
      <c r="R106" s="75"/>
      <c r="S106" s="75"/>
      <c r="T106" s="76"/>
      <c r="U106" s="75">
        <f t="shared" si="56"/>
        <v>0</v>
      </c>
      <c r="V106" s="75"/>
      <c r="W106" s="75">
        <f t="shared" si="57"/>
        <v>0</v>
      </c>
      <c r="X106" s="37"/>
      <c r="Y106" s="37"/>
      <c r="Z106" s="37"/>
      <c r="AA106" s="39">
        <f t="shared" si="58"/>
        <v>0</v>
      </c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</row>
    <row r="107" spans="2:47" s="31" customFormat="1" ht="39.75" customHeight="1" hidden="1">
      <c r="B107" s="254"/>
      <c r="C107" s="244"/>
      <c r="D107" s="36"/>
      <c r="E107" s="37"/>
      <c r="F107" s="37"/>
      <c r="G107" s="37"/>
      <c r="H107" s="37">
        <f t="shared" si="50"/>
        <v>0</v>
      </c>
      <c r="I107" s="75">
        <f t="shared" si="51"/>
        <v>0</v>
      </c>
      <c r="J107" s="75"/>
      <c r="K107" s="75">
        <f t="shared" si="52"/>
        <v>0</v>
      </c>
      <c r="L107" s="75"/>
      <c r="M107" s="75">
        <f t="shared" si="53"/>
        <v>0</v>
      </c>
      <c r="N107" s="75"/>
      <c r="O107" s="75">
        <f t="shared" si="54"/>
        <v>0</v>
      </c>
      <c r="P107" s="75"/>
      <c r="Q107" s="75">
        <f t="shared" si="55"/>
        <v>0</v>
      </c>
      <c r="R107" s="75"/>
      <c r="S107" s="75"/>
      <c r="T107" s="76"/>
      <c r="U107" s="75">
        <f t="shared" si="56"/>
        <v>0</v>
      </c>
      <c r="V107" s="75"/>
      <c r="W107" s="75">
        <f t="shared" si="57"/>
        <v>0</v>
      </c>
      <c r="X107" s="37"/>
      <c r="Y107" s="37"/>
      <c r="Z107" s="37"/>
      <c r="AA107" s="39">
        <f t="shared" si="58"/>
        <v>0</v>
      </c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</row>
    <row r="108" spans="2:47" s="31" customFormat="1" ht="39.75" customHeight="1" hidden="1">
      <c r="B108" s="254"/>
      <c r="C108" s="244"/>
      <c r="D108" s="36"/>
      <c r="E108" s="37"/>
      <c r="F108" s="37"/>
      <c r="G108" s="37"/>
      <c r="H108" s="37">
        <f t="shared" si="50"/>
        <v>0</v>
      </c>
      <c r="I108" s="75">
        <f t="shared" si="51"/>
        <v>0</v>
      </c>
      <c r="J108" s="75"/>
      <c r="K108" s="75">
        <f t="shared" si="52"/>
        <v>0</v>
      </c>
      <c r="L108" s="75"/>
      <c r="M108" s="75">
        <f t="shared" si="53"/>
        <v>0</v>
      </c>
      <c r="N108" s="75"/>
      <c r="O108" s="75">
        <f t="shared" si="54"/>
        <v>0</v>
      </c>
      <c r="P108" s="75"/>
      <c r="Q108" s="75">
        <f t="shared" si="55"/>
        <v>0</v>
      </c>
      <c r="R108" s="75"/>
      <c r="S108" s="75"/>
      <c r="T108" s="76"/>
      <c r="U108" s="75">
        <f t="shared" si="56"/>
        <v>0</v>
      </c>
      <c r="V108" s="75"/>
      <c r="W108" s="75">
        <f t="shared" si="57"/>
        <v>0</v>
      </c>
      <c r="X108" s="37"/>
      <c r="Y108" s="37"/>
      <c r="Z108" s="37"/>
      <c r="AA108" s="39">
        <f t="shared" si="58"/>
        <v>0</v>
      </c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</row>
    <row r="109" spans="2:47" s="31" customFormat="1" ht="39.75" customHeight="1">
      <c r="B109" s="254"/>
      <c r="C109" s="244"/>
      <c r="D109" s="42" t="s">
        <v>31</v>
      </c>
      <c r="E109" s="43">
        <f>SUM(E82:E108)</f>
        <v>18.700000000000003</v>
      </c>
      <c r="F109" s="43"/>
      <c r="G109" s="43"/>
      <c r="H109" s="43">
        <f>SUM(H82:H108)</f>
        <v>8570.2275</v>
      </c>
      <c r="I109" s="77">
        <f>SUM(I82:I108)</f>
        <v>70409.19375</v>
      </c>
      <c r="J109" s="77"/>
      <c r="K109" s="77">
        <f>SUM(K82:K108)</f>
        <v>12019.3</v>
      </c>
      <c r="L109" s="77"/>
      <c r="M109" s="77">
        <f>SUM(M82:M108)</f>
        <v>7134.4</v>
      </c>
      <c r="N109" s="77"/>
      <c r="O109" s="77">
        <f>SUM(O82:O108)</f>
        <v>1820</v>
      </c>
      <c r="P109" s="77"/>
      <c r="Q109" s="77">
        <f>SUM(Q82:Q108)</f>
        <v>0</v>
      </c>
      <c r="R109" s="77">
        <f>SUM(R82:R108)</f>
        <v>0</v>
      </c>
      <c r="S109" s="77">
        <f>SUM(S82:S108)</f>
        <v>0</v>
      </c>
      <c r="T109" s="78"/>
      <c r="U109" s="77">
        <f>SUM(U82:U108)</f>
        <v>0</v>
      </c>
      <c r="V109" s="77"/>
      <c r="W109" s="77">
        <f>SUM(W82:W108)</f>
        <v>0</v>
      </c>
      <c r="X109" s="43">
        <f>SUM(X82:X108)</f>
        <v>0</v>
      </c>
      <c r="Y109" s="43">
        <f>SUM(Y82:Y108)</f>
        <v>0</v>
      </c>
      <c r="Z109" s="43">
        <f>SUM(Z82:Z108)</f>
        <v>92161.81</v>
      </c>
      <c r="AA109" s="45">
        <f>SUM(AA82:AA108)</f>
        <v>183544.70375</v>
      </c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</row>
    <row r="110" spans="2:47" s="31" customFormat="1" ht="39.75" customHeight="1">
      <c r="B110" s="254"/>
      <c r="C110" s="244" t="s">
        <v>32</v>
      </c>
      <c r="D110" s="36" t="s">
        <v>73</v>
      </c>
      <c r="E110" s="37"/>
      <c r="F110" s="37"/>
      <c r="G110" s="37"/>
      <c r="H110" s="37">
        <f aca="true" t="shared" si="60" ref="H110:H125">F110*G110/100</f>
        <v>0</v>
      </c>
      <c r="I110" s="75">
        <f aca="true" t="shared" si="61" ref="I110:I125">(F110+H110)*E110</f>
        <v>0</v>
      </c>
      <c r="J110" s="75"/>
      <c r="K110" s="75">
        <f aca="true" t="shared" si="62" ref="K110:K125">I110*J110/100</f>
        <v>0</v>
      </c>
      <c r="L110" s="75"/>
      <c r="M110" s="75">
        <f aca="true" t="shared" si="63" ref="M110:M125">I110*L110/100</f>
        <v>0</v>
      </c>
      <c r="N110" s="75"/>
      <c r="O110" s="75">
        <f aca="true" t="shared" si="64" ref="O110:O125">I110*N110/100</f>
        <v>0</v>
      </c>
      <c r="P110" s="75"/>
      <c r="Q110" s="75">
        <f aca="true" t="shared" si="65" ref="Q110:Q125">I110*P110/100</f>
        <v>0</v>
      </c>
      <c r="R110" s="75"/>
      <c r="S110" s="75"/>
      <c r="T110" s="76"/>
      <c r="U110" s="75">
        <f aca="true" t="shared" si="66" ref="U110:U125">I110*T110/100</f>
        <v>0</v>
      </c>
      <c r="V110" s="75"/>
      <c r="W110" s="75">
        <f aca="true" t="shared" si="67" ref="W110:W125">V110*I110/100</f>
        <v>0</v>
      </c>
      <c r="X110" s="37"/>
      <c r="Y110" s="37"/>
      <c r="Z110" s="37"/>
      <c r="AA110" s="39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</row>
    <row r="111" spans="2:47" s="31" customFormat="1" ht="39.75" customHeight="1">
      <c r="B111" s="254"/>
      <c r="C111" s="244"/>
      <c r="D111" s="36" t="s">
        <v>106</v>
      </c>
      <c r="E111" s="37">
        <v>1</v>
      </c>
      <c r="F111" s="37">
        <v>3324</v>
      </c>
      <c r="G111" s="37">
        <v>25</v>
      </c>
      <c r="H111" s="37">
        <f t="shared" si="60"/>
        <v>831</v>
      </c>
      <c r="I111" s="75">
        <f t="shared" si="61"/>
        <v>4155</v>
      </c>
      <c r="J111" s="75"/>
      <c r="K111" s="75">
        <f t="shared" si="62"/>
        <v>0</v>
      </c>
      <c r="L111" s="75"/>
      <c r="M111" s="75">
        <f t="shared" si="63"/>
        <v>0</v>
      </c>
      <c r="N111" s="75"/>
      <c r="O111" s="75">
        <f t="shared" si="64"/>
        <v>0</v>
      </c>
      <c r="P111" s="75"/>
      <c r="Q111" s="75">
        <f t="shared" si="65"/>
        <v>0</v>
      </c>
      <c r="R111" s="75"/>
      <c r="S111" s="75"/>
      <c r="T111" s="76"/>
      <c r="U111" s="75">
        <f t="shared" si="66"/>
        <v>0</v>
      </c>
      <c r="V111" s="75"/>
      <c r="W111" s="75">
        <f t="shared" si="67"/>
        <v>0</v>
      </c>
      <c r="X111" s="37"/>
      <c r="Y111" s="37"/>
      <c r="Z111" s="37">
        <v>5334</v>
      </c>
      <c r="AA111" s="39">
        <f aca="true" t="shared" si="68" ref="AA111:AA116">I111+K111+M111+O111+Q111+S111+U111+W111+Y111+Z111</f>
        <v>9489</v>
      </c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</row>
    <row r="112" spans="2:47" s="31" customFormat="1" ht="39.75" customHeight="1">
      <c r="B112" s="254"/>
      <c r="C112" s="244"/>
      <c r="D112" s="36" t="s">
        <v>74</v>
      </c>
      <c r="E112" s="37">
        <v>1</v>
      </c>
      <c r="F112" s="37">
        <v>2912</v>
      </c>
      <c r="G112" s="37">
        <v>25</v>
      </c>
      <c r="H112" s="37">
        <f t="shared" si="60"/>
        <v>728</v>
      </c>
      <c r="I112" s="75">
        <f t="shared" si="61"/>
        <v>3640</v>
      </c>
      <c r="J112" s="75"/>
      <c r="K112" s="75">
        <f t="shared" si="62"/>
        <v>0</v>
      </c>
      <c r="L112" s="75"/>
      <c r="M112" s="75">
        <f t="shared" si="63"/>
        <v>0</v>
      </c>
      <c r="N112" s="75"/>
      <c r="O112" s="75">
        <f t="shared" si="64"/>
        <v>0</v>
      </c>
      <c r="P112" s="75"/>
      <c r="Q112" s="75">
        <f t="shared" si="65"/>
        <v>0</v>
      </c>
      <c r="R112" s="75"/>
      <c r="S112" s="75"/>
      <c r="T112" s="75"/>
      <c r="U112" s="75">
        <f t="shared" si="66"/>
        <v>0</v>
      </c>
      <c r="V112" s="75"/>
      <c r="W112" s="75">
        <f t="shared" si="67"/>
        <v>0</v>
      </c>
      <c r="X112" s="37"/>
      <c r="Y112" s="37"/>
      <c r="Z112" s="37">
        <v>5849</v>
      </c>
      <c r="AA112" s="39">
        <f t="shared" si="68"/>
        <v>9489</v>
      </c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</row>
    <row r="113" spans="2:47" s="31" customFormat="1" ht="39.75" customHeight="1">
      <c r="B113" s="254"/>
      <c r="C113" s="244"/>
      <c r="D113" s="36" t="s">
        <v>75</v>
      </c>
      <c r="E113" s="37">
        <v>1</v>
      </c>
      <c r="F113" s="37">
        <v>2912</v>
      </c>
      <c r="G113" s="37">
        <v>25</v>
      </c>
      <c r="H113" s="37">
        <f t="shared" si="60"/>
        <v>728</v>
      </c>
      <c r="I113" s="75">
        <f t="shared" si="61"/>
        <v>3640</v>
      </c>
      <c r="J113" s="75"/>
      <c r="K113" s="75">
        <f t="shared" si="62"/>
        <v>0</v>
      </c>
      <c r="L113" s="75"/>
      <c r="M113" s="75">
        <f t="shared" si="63"/>
        <v>0</v>
      </c>
      <c r="N113" s="75"/>
      <c r="O113" s="75">
        <f t="shared" si="64"/>
        <v>0</v>
      </c>
      <c r="P113" s="75"/>
      <c r="Q113" s="75">
        <f t="shared" si="65"/>
        <v>0</v>
      </c>
      <c r="R113" s="75"/>
      <c r="S113" s="75"/>
      <c r="T113" s="76"/>
      <c r="U113" s="75">
        <f t="shared" si="66"/>
        <v>0</v>
      </c>
      <c r="V113" s="75"/>
      <c r="W113" s="75">
        <f t="shared" si="67"/>
        <v>0</v>
      </c>
      <c r="X113" s="37"/>
      <c r="Y113" s="37"/>
      <c r="Z113" s="37">
        <v>5849</v>
      </c>
      <c r="AA113" s="39">
        <f t="shared" si="68"/>
        <v>9489</v>
      </c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</row>
    <row r="114" spans="2:47" s="31" customFormat="1" ht="39.75" customHeight="1">
      <c r="B114" s="254"/>
      <c r="C114" s="244"/>
      <c r="D114" s="36" t="s">
        <v>63</v>
      </c>
      <c r="E114" s="37">
        <v>1</v>
      </c>
      <c r="F114" s="37">
        <v>2912</v>
      </c>
      <c r="G114" s="37">
        <v>25</v>
      </c>
      <c r="H114" s="37">
        <f t="shared" si="60"/>
        <v>728</v>
      </c>
      <c r="I114" s="75">
        <f t="shared" si="61"/>
        <v>3640</v>
      </c>
      <c r="J114" s="75"/>
      <c r="K114" s="75">
        <f t="shared" si="62"/>
        <v>0</v>
      </c>
      <c r="L114" s="75"/>
      <c r="M114" s="75">
        <f t="shared" si="63"/>
        <v>0</v>
      </c>
      <c r="N114" s="75"/>
      <c r="O114" s="75">
        <f t="shared" si="64"/>
        <v>0</v>
      </c>
      <c r="P114" s="75"/>
      <c r="Q114" s="75">
        <f t="shared" si="65"/>
        <v>0</v>
      </c>
      <c r="R114" s="75"/>
      <c r="S114" s="75"/>
      <c r="T114" s="76"/>
      <c r="U114" s="75">
        <f t="shared" si="66"/>
        <v>0</v>
      </c>
      <c r="V114" s="75"/>
      <c r="W114" s="75">
        <f t="shared" si="67"/>
        <v>0</v>
      </c>
      <c r="X114" s="37"/>
      <c r="Y114" s="37"/>
      <c r="Z114" s="37">
        <v>5849</v>
      </c>
      <c r="AA114" s="39">
        <f t="shared" si="68"/>
        <v>9489</v>
      </c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</row>
    <row r="115" spans="2:47" s="31" customFormat="1" ht="39.75" customHeight="1">
      <c r="B115" s="254"/>
      <c r="C115" s="244"/>
      <c r="D115" s="36" t="s">
        <v>67</v>
      </c>
      <c r="E115" s="37">
        <v>2</v>
      </c>
      <c r="F115" s="37">
        <v>3324</v>
      </c>
      <c r="G115" s="37">
        <v>25</v>
      </c>
      <c r="H115" s="37">
        <f t="shared" si="60"/>
        <v>831</v>
      </c>
      <c r="I115" s="75">
        <f t="shared" si="61"/>
        <v>8310</v>
      </c>
      <c r="J115" s="75"/>
      <c r="K115" s="75">
        <f t="shared" si="62"/>
        <v>0</v>
      </c>
      <c r="L115" s="75"/>
      <c r="M115" s="75">
        <f t="shared" si="63"/>
        <v>0</v>
      </c>
      <c r="N115" s="75">
        <v>12</v>
      </c>
      <c r="O115" s="75">
        <f t="shared" si="64"/>
        <v>997.2</v>
      </c>
      <c r="P115" s="75"/>
      <c r="Q115" s="75">
        <f t="shared" si="65"/>
        <v>0</v>
      </c>
      <c r="R115" s="75"/>
      <c r="S115" s="75"/>
      <c r="T115" s="76"/>
      <c r="U115" s="75">
        <f t="shared" si="66"/>
        <v>0</v>
      </c>
      <c r="V115" s="75"/>
      <c r="W115" s="75">
        <f t="shared" si="67"/>
        <v>0</v>
      </c>
      <c r="X115" s="37"/>
      <c r="Y115" s="37"/>
      <c r="Z115" s="37">
        <v>9670.8</v>
      </c>
      <c r="AA115" s="39">
        <f t="shared" si="68"/>
        <v>18978</v>
      </c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</row>
    <row r="116" spans="2:47" s="31" customFormat="1" ht="39.75" customHeight="1">
      <c r="B116" s="254"/>
      <c r="C116" s="244"/>
      <c r="D116" s="36" t="s">
        <v>68</v>
      </c>
      <c r="E116" s="37">
        <v>2</v>
      </c>
      <c r="F116" s="37">
        <v>2912</v>
      </c>
      <c r="G116" s="37">
        <v>25</v>
      </c>
      <c r="H116" s="37">
        <f t="shared" si="60"/>
        <v>728</v>
      </c>
      <c r="I116" s="75">
        <f>(F116+H116)*E116</f>
        <v>7280</v>
      </c>
      <c r="J116" s="75"/>
      <c r="K116" s="75">
        <f t="shared" si="62"/>
        <v>0</v>
      </c>
      <c r="L116" s="75"/>
      <c r="M116" s="75">
        <f t="shared" si="63"/>
        <v>0</v>
      </c>
      <c r="N116" s="75"/>
      <c r="O116" s="75">
        <f t="shared" si="64"/>
        <v>0</v>
      </c>
      <c r="P116" s="75"/>
      <c r="Q116" s="75">
        <f t="shared" si="65"/>
        <v>0</v>
      </c>
      <c r="R116" s="75"/>
      <c r="S116" s="75"/>
      <c r="T116" s="76"/>
      <c r="U116" s="75">
        <f t="shared" si="66"/>
        <v>0</v>
      </c>
      <c r="V116" s="75"/>
      <c r="W116" s="75">
        <f t="shared" si="67"/>
        <v>0</v>
      </c>
      <c r="X116" s="37"/>
      <c r="Y116" s="37"/>
      <c r="Z116" s="37">
        <v>11698</v>
      </c>
      <c r="AA116" s="39">
        <f t="shared" si="68"/>
        <v>18978</v>
      </c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</row>
    <row r="117" spans="2:47" s="31" customFormat="1" ht="0.75" customHeight="1">
      <c r="B117" s="254"/>
      <c r="C117" s="244"/>
      <c r="D117" s="36" t="s">
        <v>76</v>
      </c>
      <c r="E117" s="37"/>
      <c r="F117" s="37"/>
      <c r="G117" s="37"/>
      <c r="H117" s="37">
        <f t="shared" si="60"/>
        <v>0</v>
      </c>
      <c r="I117" s="75">
        <f t="shared" si="61"/>
        <v>0</v>
      </c>
      <c r="J117" s="75"/>
      <c r="K117" s="75">
        <f t="shared" si="62"/>
        <v>0</v>
      </c>
      <c r="L117" s="75"/>
      <c r="M117" s="75">
        <f t="shared" si="63"/>
        <v>0</v>
      </c>
      <c r="N117" s="75"/>
      <c r="O117" s="75">
        <f t="shared" si="64"/>
        <v>0</v>
      </c>
      <c r="P117" s="75"/>
      <c r="Q117" s="75">
        <f t="shared" si="65"/>
        <v>0</v>
      </c>
      <c r="R117" s="75"/>
      <c r="S117" s="75"/>
      <c r="T117" s="76"/>
      <c r="U117" s="75">
        <f t="shared" si="66"/>
        <v>0</v>
      </c>
      <c r="V117" s="75"/>
      <c r="W117" s="75"/>
      <c r="X117" s="37"/>
      <c r="Y117" s="37"/>
      <c r="Z117" s="37">
        <f>(7800*E117)-I117</f>
        <v>0</v>
      </c>
      <c r="AA117" s="39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</row>
    <row r="118" spans="2:47" s="31" customFormat="1" ht="39.75" customHeight="1" hidden="1">
      <c r="B118" s="254"/>
      <c r="C118" s="244"/>
      <c r="D118" s="36" t="s">
        <v>77</v>
      </c>
      <c r="E118" s="37"/>
      <c r="F118" s="37"/>
      <c r="G118" s="37"/>
      <c r="H118" s="37">
        <f t="shared" si="60"/>
        <v>0</v>
      </c>
      <c r="I118" s="75">
        <f t="shared" si="61"/>
        <v>0</v>
      </c>
      <c r="J118" s="75"/>
      <c r="K118" s="75">
        <f t="shared" si="62"/>
        <v>0</v>
      </c>
      <c r="L118" s="75"/>
      <c r="M118" s="75">
        <f t="shared" si="63"/>
        <v>0</v>
      </c>
      <c r="N118" s="75"/>
      <c r="O118" s="75">
        <f t="shared" si="64"/>
        <v>0</v>
      </c>
      <c r="P118" s="75"/>
      <c r="Q118" s="75">
        <f t="shared" si="65"/>
        <v>0</v>
      </c>
      <c r="R118" s="75"/>
      <c r="S118" s="75"/>
      <c r="T118" s="76"/>
      <c r="U118" s="75">
        <f t="shared" si="66"/>
        <v>0</v>
      </c>
      <c r="V118" s="75"/>
      <c r="W118" s="75"/>
      <c r="X118" s="37"/>
      <c r="Y118" s="37"/>
      <c r="Z118" s="37">
        <f>(7800*E118)-I118</f>
        <v>0</v>
      </c>
      <c r="AA118" s="39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</row>
    <row r="119" spans="2:47" s="31" customFormat="1" ht="39.75" customHeight="1">
      <c r="B119" s="254"/>
      <c r="C119" s="244"/>
      <c r="D119" s="36" t="s">
        <v>78</v>
      </c>
      <c r="E119" s="37">
        <v>1</v>
      </c>
      <c r="F119" s="37">
        <v>2912</v>
      </c>
      <c r="G119" s="37">
        <v>25</v>
      </c>
      <c r="H119" s="37">
        <f t="shared" si="60"/>
        <v>728</v>
      </c>
      <c r="I119" s="75">
        <f t="shared" si="61"/>
        <v>3640</v>
      </c>
      <c r="J119" s="75"/>
      <c r="K119" s="75">
        <f t="shared" si="62"/>
        <v>0</v>
      </c>
      <c r="L119" s="75"/>
      <c r="M119" s="75">
        <f t="shared" si="63"/>
        <v>0</v>
      </c>
      <c r="N119" s="75"/>
      <c r="O119" s="75">
        <f t="shared" si="64"/>
        <v>0</v>
      </c>
      <c r="P119" s="75"/>
      <c r="Q119" s="75">
        <f t="shared" si="65"/>
        <v>0</v>
      </c>
      <c r="R119" s="75"/>
      <c r="S119" s="75"/>
      <c r="T119" s="76"/>
      <c r="U119" s="75">
        <f t="shared" si="66"/>
        <v>0</v>
      </c>
      <c r="V119" s="75"/>
      <c r="W119" s="75">
        <f t="shared" si="67"/>
        <v>0</v>
      </c>
      <c r="X119" s="37"/>
      <c r="Y119" s="37"/>
      <c r="Z119" s="37">
        <v>5849</v>
      </c>
      <c r="AA119" s="39">
        <f>I119+K119+M119+O119+Q119+S119+U119+W119+Y119+Z119</f>
        <v>9489</v>
      </c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</row>
    <row r="120" spans="2:47" s="31" customFormat="1" ht="0.75" customHeight="1">
      <c r="B120" s="254"/>
      <c r="C120" s="244"/>
      <c r="D120" s="36" t="s">
        <v>61</v>
      </c>
      <c r="E120" s="37">
        <v>0.5</v>
      </c>
      <c r="F120" s="37">
        <v>2912</v>
      </c>
      <c r="G120" s="37">
        <v>25</v>
      </c>
      <c r="H120" s="37">
        <f t="shared" si="60"/>
        <v>728</v>
      </c>
      <c r="I120" s="75">
        <f t="shared" si="61"/>
        <v>1820</v>
      </c>
      <c r="J120" s="75"/>
      <c r="K120" s="75">
        <f t="shared" si="62"/>
        <v>0</v>
      </c>
      <c r="L120" s="75"/>
      <c r="M120" s="75">
        <f t="shared" si="63"/>
        <v>0</v>
      </c>
      <c r="N120" s="75"/>
      <c r="O120" s="75">
        <f t="shared" si="64"/>
        <v>0</v>
      </c>
      <c r="P120" s="75"/>
      <c r="Q120" s="75">
        <f t="shared" si="65"/>
        <v>0</v>
      </c>
      <c r="R120" s="75"/>
      <c r="S120" s="75"/>
      <c r="T120" s="76"/>
      <c r="U120" s="75">
        <f t="shared" si="66"/>
        <v>0</v>
      </c>
      <c r="V120" s="75"/>
      <c r="W120" s="75">
        <f t="shared" si="67"/>
        <v>0</v>
      </c>
      <c r="X120" s="37"/>
      <c r="Y120" s="37"/>
      <c r="Z120" s="37">
        <v>2924.5</v>
      </c>
      <c r="AA120" s="39">
        <f>I120+K120+M120+O120+Q120+S120+U120+W120+Y120+Z120</f>
        <v>4744.5</v>
      </c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</row>
    <row r="121" spans="2:47" s="31" customFormat="1" ht="39.75" customHeight="1" hidden="1">
      <c r="B121" s="254"/>
      <c r="C121" s="244"/>
      <c r="D121" s="36" t="s">
        <v>62</v>
      </c>
      <c r="E121" s="37"/>
      <c r="F121" s="37"/>
      <c r="G121" s="37"/>
      <c r="H121" s="37">
        <f t="shared" si="60"/>
        <v>0</v>
      </c>
      <c r="I121" s="75">
        <f t="shared" si="61"/>
        <v>0</v>
      </c>
      <c r="J121" s="75"/>
      <c r="K121" s="75">
        <f t="shared" si="62"/>
        <v>0</v>
      </c>
      <c r="L121" s="75"/>
      <c r="M121" s="75">
        <f t="shared" si="63"/>
        <v>0</v>
      </c>
      <c r="N121" s="75"/>
      <c r="O121" s="75">
        <f t="shared" si="64"/>
        <v>0</v>
      </c>
      <c r="P121" s="75"/>
      <c r="Q121" s="75">
        <f t="shared" si="65"/>
        <v>0</v>
      </c>
      <c r="R121" s="75"/>
      <c r="S121" s="75"/>
      <c r="T121" s="76"/>
      <c r="U121" s="75">
        <f t="shared" si="66"/>
        <v>0</v>
      </c>
      <c r="V121" s="75"/>
      <c r="W121" s="75">
        <f t="shared" si="67"/>
        <v>0</v>
      </c>
      <c r="X121" s="37"/>
      <c r="Y121" s="37"/>
      <c r="Z121" s="37">
        <f>(7800*E121)-I121</f>
        <v>0</v>
      </c>
      <c r="AA121" s="39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</row>
    <row r="122" spans="2:47" s="31" customFormat="1" ht="39.75" customHeight="1">
      <c r="B122" s="254"/>
      <c r="C122" s="244"/>
      <c r="D122" s="36" t="s">
        <v>60</v>
      </c>
      <c r="E122" s="37">
        <v>3</v>
      </c>
      <c r="F122" s="37">
        <v>2912</v>
      </c>
      <c r="G122" s="37">
        <v>25</v>
      </c>
      <c r="H122" s="37">
        <f t="shared" si="60"/>
        <v>728</v>
      </c>
      <c r="I122" s="75">
        <f t="shared" si="61"/>
        <v>10920</v>
      </c>
      <c r="J122" s="75"/>
      <c r="K122" s="75">
        <f t="shared" si="62"/>
        <v>0</v>
      </c>
      <c r="L122" s="75">
        <v>35</v>
      </c>
      <c r="M122" s="75">
        <f t="shared" si="63"/>
        <v>3822</v>
      </c>
      <c r="N122" s="75"/>
      <c r="O122" s="75">
        <f t="shared" si="64"/>
        <v>0</v>
      </c>
      <c r="P122" s="75"/>
      <c r="Q122" s="75">
        <f t="shared" si="65"/>
        <v>0</v>
      </c>
      <c r="R122" s="75"/>
      <c r="S122" s="75"/>
      <c r="T122" s="76"/>
      <c r="U122" s="75">
        <f t="shared" si="66"/>
        <v>0</v>
      </c>
      <c r="V122" s="75"/>
      <c r="W122" s="75">
        <f t="shared" si="67"/>
        <v>0</v>
      </c>
      <c r="X122" s="37"/>
      <c r="Y122" s="37"/>
      <c r="Z122" s="37">
        <v>13725</v>
      </c>
      <c r="AA122" s="39">
        <f>I122+K122+M122+O122+Q122+S122+U122+W122+Y122+Z122</f>
        <v>28467</v>
      </c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</row>
    <row r="123" spans="2:47" s="31" customFormat="1" ht="3" customHeight="1">
      <c r="B123" s="254"/>
      <c r="C123" s="244"/>
      <c r="D123" s="36"/>
      <c r="E123" s="37"/>
      <c r="F123" s="37"/>
      <c r="G123" s="37"/>
      <c r="H123" s="37">
        <f t="shared" si="60"/>
        <v>0</v>
      </c>
      <c r="I123" s="75">
        <f t="shared" si="61"/>
        <v>0</v>
      </c>
      <c r="J123" s="75"/>
      <c r="K123" s="75">
        <f t="shared" si="62"/>
        <v>0</v>
      </c>
      <c r="L123" s="75"/>
      <c r="M123" s="75">
        <f t="shared" si="63"/>
        <v>0</v>
      </c>
      <c r="N123" s="75"/>
      <c r="O123" s="75">
        <f t="shared" si="64"/>
        <v>0</v>
      </c>
      <c r="P123" s="75"/>
      <c r="Q123" s="75">
        <f t="shared" si="65"/>
        <v>0</v>
      </c>
      <c r="R123" s="75"/>
      <c r="S123" s="75"/>
      <c r="T123" s="76"/>
      <c r="U123" s="75">
        <f t="shared" si="66"/>
        <v>0</v>
      </c>
      <c r="V123" s="75"/>
      <c r="W123" s="75">
        <f t="shared" si="67"/>
        <v>0</v>
      </c>
      <c r="X123" s="37"/>
      <c r="Y123" s="37"/>
      <c r="Z123" s="37"/>
      <c r="AA123" s="39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</row>
    <row r="124" spans="2:47" s="31" customFormat="1" ht="39.75" customHeight="1" hidden="1">
      <c r="B124" s="254"/>
      <c r="C124" s="244"/>
      <c r="D124" s="36"/>
      <c r="E124" s="37"/>
      <c r="F124" s="37"/>
      <c r="G124" s="37"/>
      <c r="H124" s="37">
        <f t="shared" si="60"/>
        <v>0</v>
      </c>
      <c r="I124" s="75">
        <f t="shared" si="61"/>
        <v>0</v>
      </c>
      <c r="J124" s="75"/>
      <c r="K124" s="75">
        <f t="shared" si="62"/>
        <v>0</v>
      </c>
      <c r="L124" s="75"/>
      <c r="M124" s="75">
        <f t="shared" si="63"/>
        <v>0</v>
      </c>
      <c r="N124" s="75"/>
      <c r="O124" s="75">
        <f t="shared" si="64"/>
        <v>0</v>
      </c>
      <c r="P124" s="75"/>
      <c r="Q124" s="75">
        <f t="shared" si="65"/>
        <v>0</v>
      </c>
      <c r="R124" s="75"/>
      <c r="S124" s="75"/>
      <c r="T124" s="76"/>
      <c r="U124" s="75">
        <f t="shared" si="66"/>
        <v>0</v>
      </c>
      <c r="V124" s="75"/>
      <c r="W124" s="75">
        <f t="shared" si="67"/>
        <v>0</v>
      </c>
      <c r="X124" s="37"/>
      <c r="Y124" s="37"/>
      <c r="Z124" s="37"/>
      <c r="AA124" s="39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</row>
    <row r="125" spans="2:47" s="31" customFormat="1" ht="39.75" customHeight="1" hidden="1">
      <c r="B125" s="254"/>
      <c r="C125" s="244"/>
      <c r="D125" s="36"/>
      <c r="E125" s="37"/>
      <c r="F125" s="37"/>
      <c r="G125" s="37"/>
      <c r="H125" s="37">
        <f t="shared" si="60"/>
        <v>0</v>
      </c>
      <c r="I125" s="75">
        <f t="shared" si="61"/>
        <v>0</v>
      </c>
      <c r="J125" s="75"/>
      <c r="K125" s="75">
        <f t="shared" si="62"/>
        <v>0</v>
      </c>
      <c r="L125" s="75"/>
      <c r="M125" s="75">
        <f t="shared" si="63"/>
        <v>0</v>
      </c>
      <c r="N125" s="75"/>
      <c r="O125" s="75">
        <f t="shared" si="64"/>
        <v>0</v>
      </c>
      <c r="P125" s="75"/>
      <c r="Q125" s="75">
        <f t="shared" si="65"/>
        <v>0</v>
      </c>
      <c r="R125" s="75"/>
      <c r="S125" s="75"/>
      <c r="T125" s="76"/>
      <c r="U125" s="75">
        <f t="shared" si="66"/>
        <v>0</v>
      </c>
      <c r="V125" s="75"/>
      <c r="W125" s="75">
        <f t="shared" si="67"/>
        <v>0</v>
      </c>
      <c r="X125" s="37"/>
      <c r="Y125" s="37"/>
      <c r="Z125" s="37"/>
      <c r="AA125" s="39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</row>
    <row r="126" spans="2:47" s="31" customFormat="1" ht="39.75" customHeight="1">
      <c r="B126" s="255"/>
      <c r="C126" s="244"/>
      <c r="D126" s="42" t="s">
        <v>34</v>
      </c>
      <c r="E126" s="43">
        <f aca="true" t="shared" si="69" ref="E126:AA126">SUM(E110:E125)</f>
        <v>12.5</v>
      </c>
      <c r="F126" s="43"/>
      <c r="G126" s="43"/>
      <c r="H126" s="43">
        <f t="shared" si="69"/>
        <v>6758</v>
      </c>
      <c r="I126" s="77">
        <f t="shared" si="69"/>
        <v>47045</v>
      </c>
      <c r="J126" s="77"/>
      <c r="K126" s="77">
        <f t="shared" si="69"/>
        <v>0</v>
      </c>
      <c r="L126" s="77"/>
      <c r="M126" s="77">
        <f t="shared" si="69"/>
        <v>3822</v>
      </c>
      <c r="N126" s="77"/>
      <c r="O126" s="77">
        <f t="shared" si="69"/>
        <v>997.2</v>
      </c>
      <c r="P126" s="77"/>
      <c r="Q126" s="77">
        <f t="shared" si="69"/>
        <v>0</v>
      </c>
      <c r="R126" s="77">
        <f t="shared" si="69"/>
        <v>0</v>
      </c>
      <c r="S126" s="77">
        <f t="shared" si="69"/>
        <v>0</v>
      </c>
      <c r="T126" s="78"/>
      <c r="U126" s="77">
        <f t="shared" si="69"/>
        <v>0</v>
      </c>
      <c r="V126" s="77"/>
      <c r="W126" s="77">
        <f t="shared" si="69"/>
        <v>0</v>
      </c>
      <c r="X126" s="43">
        <f t="shared" si="69"/>
        <v>0</v>
      </c>
      <c r="Y126" s="43">
        <f t="shared" si="69"/>
        <v>0</v>
      </c>
      <c r="Z126" s="43">
        <f t="shared" si="69"/>
        <v>66748.3</v>
      </c>
      <c r="AA126" s="45">
        <f t="shared" si="69"/>
        <v>118612.5</v>
      </c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</row>
    <row r="127" spans="2:47" s="31" customFormat="1" ht="39.75" customHeight="1">
      <c r="B127" s="53"/>
      <c r="C127" s="48"/>
      <c r="D127" s="49" t="s">
        <v>79</v>
      </c>
      <c r="E127" s="50">
        <f aca="true" t="shared" si="70" ref="E127:AA127">E109+E126</f>
        <v>31.200000000000003</v>
      </c>
      <c r="F127" s="50"/>
      <c r="G127" s="50"/>
      <c r="H127" s="50">
        <f t="shared" si="70"/>
        <v>15328.2275</v>
      </c>
      <c r="I127" s="79">
        <f t="shared" si="70"/>
        <v>117454.19375</v>
      </c>
      <c r="J127" s="79"/>
      <c r="K127" s="79">
        <f t="shared" si="70"/>
        <v>12019.3</v>
      </c>
      <c r="L127" s="79"/>
      <c r="M127" s="79">
        <f t="shared" si="70"/>
        <v>10956.4</v>
      </c>
      <c r="N127" s="79"/>
      <c r="O127" s="79">
        <f t="shared" si="70"/>
        <v>2817.2</v>
      </c>
      <c r="P127" s="79"/>
      <c r="Q127" s="79">
        <f t="shared" si="70"/>
        <v>0</v>
      </c>
      <c r="R127" s="79">
        <f t="shared" si="70"/>
        <v>0</v>
      </c>
      <c r="S127" s="79">
        <f t="shared" si="70"/>
        <v>0</v>
      </c>
      <c r="T127" s="80"/>
      <c r="U127" s="79">
        <f t="shared" si="70"/>
        <v>0</v>
      </c>
      <c r="V127" s="79"/>
      <c r="W127" s="79">
        <f t="shared" si="70"/>
        <v>0</v>
      </c>
      <c r="X127" s="50">
        <f t="shared" si="70"/>
        <v>0</v>
      </c>
      <c r="Y127" s="50">
        <f t="shared" si="70"/>
        <v>0</v>
      </c>
      <c r="Z127" s="50">
        <f t="shared" si="70"/>
        <v>158910.11</v>
      </c>
      <c r="AA127" s="52">
        <f t="shared" si="70"/>
        <v>302157.20375</v>
      </c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</row>
    <row r="128" spans="2:47" s="31" customFormat="1" ht="0.75" customHeight="1">
      <c r="B128" s="243" t="s">
        <v>80</v>
      </c>
      <c r="C128" s="244" t="s">
        <v>23</v>
      </c>
      <c r="D128" s="36" t="s">
        <v>81</v>
      </c>
      <c r="E128" s="37"/>
      <c r="F128" s="37"/>
      <c r="G128" s="37"/>
      <c r="H128" s="37">
        <f>F128*G128/100</f>
        <v>0</v>
      </c>
      <c r="I128" s="75">
        <f>(F128+H128)*E128</f>
        <v>0</v>
      </c>
      <c r="J128" s="75"/>
      <c r="K128" s="75">
        <f>I128*J128/100</f>
        <v>0</v>
      </c>
      <c r="L128" s="75"/>
      <c r="M128" s="75">
        <f>I128*L128/100</f>
        <v>0</v>
      </c>
      <c r="N128" s="75"/>
      <c r="O128" s="75">
        <f>I128*N128/100</f>
        <v>0</v>
      </c>
      <c r="P128" s="75"/>
      <c r="Q128" s="75">
        <f>I128*P128/100</f>
        <v>0</v>
      </c>
      <c r="R128" s="75"/>
      <c r="S128" s="75"/>
      <c r="T128" s="76"/>
      <c r="U128" s="75">
        <f>I128*T128/100</f>
        <v>0</v>
      </c>
      <c r="V128" s="75"/>
      <c r="W128" s="75">
        <f>V128*I128/100</f>
        <v>0</v>
      </c>
      <c r="X128" s="37"/>
      <c r="Y128" s="37"/>
      <c r="Z128" s="37"/>
      <c r="AA128" s="39">
        <f>I128+K128+M128+O128+Q128+S128+U128+W128+Y128+Z128</f>
        <v>0</v>
      </c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</row>
    <row r="129" spans="2:47" s="31" customFormat="1" ht="39.75" customHeight="1" hidden="1">
      <c r="B129" s="243"/>
      <c r="C129" s="244"/>
      <c r="D129" s="36"/>
      <c r="E129" s="37"/>
      <c r="F129" s="37"/>
      <c r="G129" s="37"/>
      <c r="H129" s="37">
        <f>F129*G129/100</f>
        <v>0</v>
      </c>
      <c r="I129" s="75">
        <f>(F129+H129)*E129</f>
        <v>0</v>
      </c>
      <c r="J129" s="75"/>
      <c r="K129" s="75">
        <f>I129*J129/100</f>
        <v>0</v>
      </c>
      <c r="L129" s="75"/>
      <c r="M129" s="75">
        <f>I129*L129/100</f>
        <v>0</v>
      </c>
      <c r="N129" s="75"/>
      <c r="O129" s="75">
        <f>I129*N129/100</f>
        <v>0</v>
      </c>
      <c r="P129" s="75"/>
      <c r="Q129" s="75">
        <f>I129*P129/100</f>
        <v>0</v>
      </c>
      <c r="R129" s="75"/>
      <c r="S129" s="75"/>
      <c r="T129" s="76"/>
      <c r="U129" s="75">
        <f>I129*T129/100</f>
        <v>0</v>
      </c>
      <c r="V129" s="75"/>
      <c r="W129" s="75">
        <f>V129*I129/100</f>
        <v>0</v>
      </c>
      <c r="X129" s="37"/>
      <c r="Y129" s="37"/>
      <c r="Z129" s="37"/>
      <c r="AA129" s="39">
        <f>I129+K129+M129+O129+Q129+S129+U129+W129+Y129+Z129</f>
        <v>0</v>
      </c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</row>
    <row r="130" spans="2:47" s="31" customFormat="1" ht="39.75" customHeight="1" hidden="1">
      <c r="B130" s="243"/>
      <c r="C130" s="244"/>
      <c r="D130" s="36"/>
      <c r="E130" s="37"/>
      <c r="F130" s="37"/>
      <c r="G130" s="37"/>
      <c r="H130" s="37">
        <f>F130*G130/100</f>
        <v>0</v>
      </c>
      <c r="I130" s="75">
        <f>(F130+H130)*E130</f>
        <v>0</v>
      </c>
      <c r="J130" s="75"/>
      <c r="K130" s="75">
        <f>I130*J130/100</f>
        <v>0</v>
      </c>
      <c r="L130" s="75"/>
      <c r="M130" s="75">
        <f>I130*L130/100</f>
        <v>0</v>
      </c>
      <c r="N130" s="75"/>
      <c r="O130" s="75">
        <f>I130*N130/100</f>
        <v>0</v>
      </c>
      <c r="P130" s="75"/>
      <c r="Q130" s="75">
        <f>I130*P130/100</f>
        <v>0</v>
      </c>
      <c r="R130" s="75"/>
      <c r="S130" s="75"/>
      <c r="T130" s="76"/>
      <c r="U130" s="75">
        <f>I130*T130/100</f>
        <v>0</v>
      </c>
      <c r="V130" s="75"/>
      <c r="W130" s="75">
        <f>V130*I130/100</f>
        <v>0</v>
      </c>
      <c r="X130" s="37"/>
      <c r="Y130" s="37"/>
      <c r="Z130" s="37"/>
      <c r="AA130" s="39">
        <f>I130+K130+M130+O130+Q130+S130+U130+W130+Y130+Z130</f>
        <v>0</v>
      </c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</row>
    <row r="131" spans="2:47" s="31" customFormat="1" ht="39.75" customHeight="1">
      <c r="B131" s="243"/>
      <c r="C131" s="244"/>
      <c r="D131" s="42" t="s">
        <v>31</v>
      </c>
      <c r="E131" s="43">
        <f>SUM(E128:E130)</f>
        <v>0</v>
      </c>
      <c r="F131" s="43"/>
      <c r="G131" s="43"/>
      <c r="H131" s="43">
        <f aca="true" t="shared" si="71" ref="H131:AA131">SUM(H128:H130)</f>
        <v>0</v>
      </c>
      <c r="I131" s="77">
        <f t="shared" si="71"/>
        <v>0</v>
      </c>
      <c r="J131" s="77"/>
      <c r="K131" s="77">
        <f t="shared" si="71"/>
        <v>0</v>
      </c>
      <c r="L131" s="77"/>
      <c r="M131" s="77">
        <f t="shared" si="71"/>
        <v>0</v>
      </c>
      <c r="N131" s="77"/>
      <c r="O131" s="77">
        <f t="shared" si="71"/>
        <v>0</v>
      </c>
      <c r="P131" s="77"/>
      <c r="Q131" s="77">
        <f t="shared" si="71"/>
        <v>0</v>
      </c>
      <c r="R131" s="77">
        <f t="shared" si="71"/>
        <v>0</v>
      </c>
      <c r="S131" s="77">
        <f t="shared" si="71"/>
        <v>0</v>
      </c>
      <c r="T131" s="78"/>
      <c r="U131" s="77">
        <f t="shared" si="71"/>
        <v>0</v>
      </c>
      <c r="V131" s="77">
        <f t="shared" si="71"/>
        <v>0</v>
      </c>
      <c r="W131" s="77">
        <f t="shared" si="71"/>
        <v>0</v>
      </c>
      <c r="X131" s="43">
        <f t="shared" si="71"/>
        <v>0</v>
      </c>
      <c r="Y131" s="43">
        <f t="shared" si="71"/>
        <v>0</v>
      </c>
      <c r="Z131" s="43">
        <f t="shared" si="71"/>
        <v>0</v>
      </c>
      <c r="AA131" s="45">
        <f t="shared" si="71"/>
        <v>0</v>
      </c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</row>
    <row r="132" spans="2:47" s="31" customFormat="1" ht="39.75" customHeight="1">
      <c r="B132" s="243"/>
      <c r="C132" s="244" t="s">
        <v>32</v>
      </c>
      <c r="D132" s="36" t="s">
        <v>81</v>
      </c>
      <c r="E132" s="37">
        <v>1</v>
      </c>
      <c r="F132" s="37">
        <v>5431</v>
      </c>
      <c r="G132" s="37">
        <v>25</v>
      </c>
      <c r="H132" s="37">
        <f>F132*G132/100</f>
        <v>1357.75</v>
      </c>
      <c r="I132" s="75">
        <f>(F132+H132)*E132</f>
        <v>6788.75</v>
      </c>
      <c r="J132" s="75"/>
      <c r="K132" s="75">
        <f>I132*J132/100</f>
        <v>0</v>
      </c>
      <c r="L132" s="75"/>
      <c r="M132" s="75">
        <f>I132*L132/100</f>
        <v>0</v>
      </c>
      <c r="N132" s="75"/>
      <c r="O132" s="75">
        <f>I132*N132/100</f>
        <v>0</v>
      </c>
      <c r="P132" s="75"/>
      <c r="Q132" s="75">
        <f>I132*P132/100</f>
        <v>0</v>
      </c>
      <c r="R132" s="75"/>
      <c r="S132" s="75"/>
      <c r="T132" s="76"/>
      <c r="U132" s="75">
        <f>I132*T132/100</f>
        <v>0</v>
      </c>
      <c r="V132" s="75">
        <v>10</v>
      </c>
      <c r="W132" s="75">
        <f>V132*I132/100</f>
        <v>678.875</v>
      </c>
      <c r="X132" s="37"/>
      <c r="Y132" s="37"/>
      <c r="Z132" s="37">
        <v>2021.37</v>
      </c>
      <c r="AA132" s="39">
        <f>I132+K132+M132+O132+Q132+S132+U132+W132+Y132+Z132</f>
        <v>9488.994999999999</v>
      </c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</row>
    <row r="133" spans="2:47" s="31" customFormat="1" ht="0.75" customHeight="1">
      <c r="B133" s="243"/>
      <c r="C133" s="244"/>
      <c r="D133" s="36"/>
      <c r="E133" s="37"/>
      <c r="F133" s="37"/>
      <c r="G133" s="37"/>
      <c r="H133" s="37">
        <f>F133*G133/100</f>
        <v>0</v>
      </c>
      <c r="I133" s="75">
        <f>(F133+H133)*E133</f>
        <v>0</v>
      </c>
      <c r="J133" s="75"/>
      <c r="K133" s="75">
        <f>I133*J133/100</f>
        <v>0</v>
      </c>
      <c r="L133" s="75"/>
      <c r="M133" s="75">
        <f>I133*L133/100</f>
        <v>0</v>
      </c>
      <c r="N133" s="75"/>
      <c r="O133" s="75">
        <f>I133*N133/100</f>
        <v>0</v>
      </c>
      <c r="P133" s="75"/>
      <c r="Q133" s="75">
        <f>I133*P133/100</f>
        <v>0</v>
      </c>
      <c r="R133" s="75"/>
      <c r="S133" s="75"/>
      <c r="T133" s="76"/>
      <c r="U133" s="75">
        <f>I133*T133/100</f>
        <v>0</v>
      </c>
      <c r="V133" s="75"/>
      <c r="W133" s="75">
        <f>V133*I133/100</f>
        <v>0</v>
      </c>
      <c r="X133" s="37"/>
      <c r="Y133" s="37"/>
      <c r="Z133" s="37"/>
      <c r="AA133" s="39">
        <f>I133+K133+M133+O133+Q133+S133+U133+W133+Y133+Z133</f>
        <v>0</v>
      </c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</row>
    <row r="134" spans="2:47" s="31" customFormat="1" ht="39.75" customHeight="1" hidden="1">
      <c r="B134" s="243"/>
      <c r="C134" s="244"/>
      <c r="D134" s="36"/>
      <c r="E134" s="37"/>
      <c r="F134" s="37"/>
      <c r="G134" s="37"/>
      <c r="H134" s="37">
        <f>F134*G134/100</f>
        <v>0</v>
      </c>
      <c r="I134" s="75">
        <f>(F134+H134)*E134</f>
        <v>0</v>
      </c>
      <c r="J134" s="75"/>
      <c r="K134" s="75">
        <f>I134*J134/100</f>
        <v>0</v>
      </c>
      <c r="L134" s="75"/>
      <c r="M134" s="75">
        <f>I134*L134/100</f>
        <v>0</v>
      </c>
      <c r="N134" s="75"/>
      <c r="O134" s="75">
        <f>I134*N134/100</f>
        <v>0</v>
      </c>
      <c r="P134" s="75"/>
      <c r="Q134" s="75">
        <f>I134*P134/100</f>
        <v>0</v>
      </c>
      <c r="R134" s="75"/>
      <c r="S134" s="75"/>
      <c r="T134" s="76"/>
      <c r="U134" s="75">
        <f>I134*T134/100</f>
        <v>0</v>
      </c>
      <c r="V134" s="75"/>
      <c r="W134" s="75">
        <f>V134*I134/100</f>
        <v>0</v>
      </c>
      <c r="X134" s="37"/>
      <c r="Y134" s="37"/>
      <c r="Z134" s="37"/>
      <c r="AA134" s="39">
        <f>I134+K134+M134+O134+Q134+S134+U134+W134+Y134+Z134</f>
        <v>0</v>
      </c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</row>
    <row r="135" spans="2:47" s="31" customFormat="1" ht="39.75" customHeight="1" hidden="1">
      <c r="B135" s="243"/>
      <c r="C135" s="244"/>
      <c r="D135" s="36"/>
      <c r="E135" s="37"/>
      <c r="F135" s="37"/>
      <c r="G135" s="37"/>
      <c r="H135" s="37">
        <f>F135*G135/100</f>
        <v>0</v>
      </c>
      <c r="I135" s="75">
        <f>(F135+H135)*E135</f>
        <v>0</v>
      </c>
      <c r="J135" s="75"/>
      <c r="K135" s="75">
        <f>I135*J135/100</f>
        <v>0</v>
      </c>
      <c r="L135" s="75"/>
      <c r="M135" s="75">
        <f>I135*L135/100</f>
        <v>0</v>
      </c>
      <c r="N135" s="75"/>
      <c r="O135" s="75">
        <f>I135*N135/100</f>
        <v>0</v>
      </c>
      <c r="P135" s="75"/>
      <c r="Q135" s="75">
        <f>I135*P135/100</f>
        <v>0</v>
      </c>
      <c r="R135" s="75"/>
      <c r="S135" s="75"/>
      <c r="T135" s="76"/>
      <c r="U135" s="75">
        <f>I135*T135/100</f>
        <v>0</v>
      </c>
      <c r="V135" s="75"/>
      <c r="W135" s="75">
        <f>V135*I135/100</f>
        <v>0</v>
      </c>
      <c r="X135" s="37"/>
      <c r="Y135" s="37"/>
      <c r="Z135" s="37"/>
      <c r="AA135" s="39">
        <f>I135+K135+M135+O135+Q135+S135+U135+W135+Y135+Z135</f>
        <v>0</v>
      </c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</row>
    <row r="136" spans="2:47" s="31" customFormat="1" ht="39.75" customHeight="1">
      <c r="B136" s="243"/>
      <c r="C136" s="244"/>
      <c r="D136" s="42" t="s">
        <v>34</v>
      </c>
      <c r="E136" s="43">
        <f>SUM(E132:E135)</f>
        <v>1</v>
      </c>
      <c r="F136" s="43"/>
      <c r="G136" s="43"/>
      <c r="H136" s="43">
        <f aca="true" t="shared" si="72" ref="H136:AA136">SUM(H132:H135)</f>
        <v>1357.75</v>
      </c>
      <c r="I136" s="77">
        <f t="shared" si="72"/>
        <v>6788.75</v>
      </c>
      <c r="J136" s="77"/>
      <c r="K136" s="77">
        <f t="shared" si="72"/>
        <v>0</v>
      </c>
      <c r="L136" s="77"/>
      <c r="M136" s="77">
        <f t="shared" si="72"/>
        <v>0</v>
      </c>
      <c r="N136" s="77"/>
      <c r="O136" s="77">
        <f t="shared" si="72"/>
        <v>0</v>
      </c>
      <c r="P136" s="77"/>
      <c r="Q136" s="77">
        <f t="shared" si="72"/>
        <v>0</v>
      </c>
      <c r="R136" s="77">
        <f t="shared" si="72"/>
        <v>0</v>
      </c>
      <c r="S136" s="77">
        <f t="shared" si="72"/>
        <v>0</v>
      </c>
      <c r="T136" s="78"/>
      <c r="U136" s="77">
        <f t="shared" si="72"/>
        <v>0</v>
      </c>
      <c r="V136" s="77"/>
      <c r="W136" s="77">
        <f t="shared" si="72"/>
        <v>678.875</v>
      </c>
      <c r="X136" s="43">
        <f t="shared" si="72"/>
        <v>0</v>
      </c>
      <c r="Y136" s="43">
        <f t="shared" si="72"/>
        <v>0</v>
      </c>
      <c r="Z136" s="43">
        <f t="shared" si="72"/>
        <v>2021.37</v>
      </c>
      <c r="AA136" s="45">
        <f t="shared" si="72"/>
        <v>9488.994999999999</v>
      </c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</row>
    <row r="137" spans="2:47" s="31" customFormat="1" ht="39.75" customHeight="1">
      <c r="B137" s="56"/>
      <c r="C137" s="48"/>
      <c r="D137" s="49" t="s">
        <v>82</v>
      </c>
      <c r="E137" s="50">
        <f>E136+E131</f>
        <v>1</v>
      </c>
      <c r="F137" s="50"/>
      <c r="G137" s="50"/>
      <c r="H137" s="50">
        <f aca="true" t="shared" si="73" ref="H137:AA137">H136+H131</f>
        <v>1357.75</v>
      </c>
      <c r="I137" s="79">
        <f t="shared" si="73"/>
        <v>6788.75</v>
      </c>
      <c r="J137" s="79"/>
      <c r="K137" s="79">
        <f t="shared" si="73"/>
        <v>0</v>
      </c>
      <c r="L137" s="79"/>
      <c r="M137" s="79">
        <f t="shared" si="73"/>
        <v>0</v>
      </c>
      <c r="N137" s="79"/>
      <c r="O137" s="79">
        <f t="shared" si="73"/>
        <v>0</v>
      </c>
      <c r="P137" s="79"/>
      <c r="Q137" s="79">
        <f t="shared" si="73"/>
        <v>0</v>
      </c>
      <c r="R137" s="79">
        <f t="shared" si="73"/>
        <v>0</v>
      </c>
      <c r="S137" s="79">
        <f t="shared" si="73"/>
        <v>0</v>
      </c>
      <c r="T137" s="80"/>
      <c r="U137" s="79">
        <f t="shared" si="73"/>
        <v>0</v>
      </c>
      <c r="V137" s="79"/>
      <c r="W137" s="79">
        <f t="shared" si="73"/>
        <v>678.875</v>
      </c>
      <c r="X137" s="50">
        <f t="shared" si="73"/>
        <v>0</v>
      </c>
      <c r="Y137" s="50">
        <f t="shared" si="73"/>
        <v>0</v>
      </c>
      <c r="Z137" s="50">
        <f t="shared" si="73"/>
        <v>2021.37</v>
      </c>
      <c r="AA137" s="52">
        <f t="shared" si="73"/>
        <v>9488.994999999999</v>
      </c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</row>
    <row r="138" spans="2:47" s="31" customFormat="1" ht="39.75" customHeight="1">
      <c r="B138" s="57"/>
      <c r="C138" s="58"/>
      <c r="D138" s="42" t="s">
        <v>83</v>
      </c>
      <c r="E138" s="43">
        <f aca="true" t="shared" si="74" ref="E138:AA138">E27+E45+E70+E109+E131</f>
        <v>32.7</v>
      </c>
      <c r="F138" s="43">
        <f t="shared" si="74"/>
        <v>0</v>
      </c>
      <c r="G138" s="43">
        <f t="shared" si="74"/>
        <v>0</v>
      </c>
      <c r="H138" s="43">
        <f t="shared" si="74"/>
        <v>21717.755</v>
      </c>
      <c r="I138" s="77">
        <f t="shared" si="74"/>
        <v>220466.69375</v>
      </c>
      <c r="J138" s="77">
        <f t="shared" si="74"/>
        <v>0</v>
      </c>
      <c r="K138" s="77">
        <f t="shared" si="74"/>
        <v>19607.025</v>
      </c>
      <c r="L138" s="77">
        <f t="shared" si="74"/>
        <v>0</v>
      </c>
      <c r="M138" s="77">
        <f t="shared" si="74"/>
        <v>7134.4</v>
      </c>
      <c r="N138" s="77">
        <f t="shared" si="74"/>
        <v>0</v>
      </c>
      <c r="O138" s="77">
        <f t="shared" si="74"/>
        <v>1820</v>
      </c>
      <c r="P138" s="77">
        <f t="shared" si="74"/>
        <v>0</v>
      </c>
      <c r="Q138" s="77">
        <f t="shared" si="74"/>
        <v>0</v>
      </c>
      <c r="R138" s="77">
        <f t="shared" si="74"/>
        <v>0</v>
      </c>
      <c r="S138" s="77">
        <f t="shared" si="74"/>
        <v>0</v>
      </c>
      <c r="T138" s="78">
        <f t="shared" si="74"/>
        <v>40</v>
      </c>
      <c r="U138" s="77">
        <f t="shared" si="74"/>
        <v>6533.532000000001</v>
      </c>
      <c r="V138" s="77">
        <f t="shared" si="74"/>
        <v>0</v>
      </c>
      <c r="W138" s="77">
        <f t="shared" si="74"/>
        <v>1279.375</v>
      </c>
      <c r="X138" s="43">
        <f t="shared" si="74"/>
        <v>0</v>
      </c>
      <c r="Y138" s="43">
        <f t="shared" si="74"/>
        <v>0</v>
      </c>
      <c r="Z138" s="43">
        <f t="shared" si="74"/>
        <v>105114.89</v>
      </c>
      <c r="AA138" s="45">
        <f t="shared" si="74"/>
        <v>361955.91575</v>
      </c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</row>
    <row r="139" spans="2:47" s="31" customFormat="1" ht="39.75" customHeight="1">
      <c r="B139" s="57"/>
      <c r="C139" s="59"/>
      <c r="D139" s="42" t="s">
        <v>84</v>
      </c>
      <c r="E139" s="43">
        <f aca="true" t="shared" si="75" ref="E139:AA139">E32+E58+E80+E126+E136</f>
        <v>35.75</v>
      </c>
      <c r="F139" s="43">
        <f t="shared" si="75"/>
        <v>0</v>
      </c>
      <c r="G139" s="43">
        <f t="shared" si="75"/>
        <v>0</v>
      </c>
      <c r="H139" s="43">
        <f t="shared" si="75"/>
        <v>18194.5</v>
      </c>
      <c r="I139" s="77">
        <f t="shared" si="75"/>
        <v>210401.33000000002</v>
      </c>
      <c r="J139" s="77">
        <f t="shared" si="75"/>
        <v>0</v>
      </c>
      <c r="K139" s="77">
        <f t="shared" si="75"/>
        <v>7684.5</v>
      </c>
      <c r="L139" s="77">
        <f t="shared" si="75"/>
        <v>0</v>
      </c>
      <c r="M139" s="77">
        <f t="shared" si="75"/>
        <v>3822</v>
      </c>
      <c r="N139" s="77">
        <f t="shared" si="75"/>
        <v>0</v>
      </c>
      <c r="O139" s="77">
        <f t="shared" si="75"/>
        <v>997.2</v>
      </c>
      <c r="P139" s="77">
        <f t="shared" si="75"/>
        <v>0</v>
      </c>
      <c r="Q139" s="77">
        <f t="shared" si="75"/>
        <v>0</v>
      </c>
      <c r="R139" s="77">
        <f t="shared" si="75"/>
        <v>0</v>
      </c>
      <c r="S139" s="77">
        <f t="shared" si="75"/>
        <v>0</v>
      </c>
      <c r="T139" s="78">
        <f t="shared" si="75"/>
        <v>0</v>
      </c>
      <c r="U139" s="77">
        <f t="shared" si="75"/>
        <v>0</v>
      </c>
      <c r="V139" s="77">
        <f t="shared" si="75"/>
        <v>0</v>
      </c>
      <c r="W139" s="77">
        <f t="shared" si="75"/>
        <v>678.875</v>
      </c>
      <c r="X139" s="43">
        <f t="shared" si="75"/>
        <v>0</v>
      </c>
      <c r="Y139" s="43">
        <f t="shared" si="75"/>
        <v>0</v>
      </c>
      <c r="Z139" s="43">
        <f t="shared" si="75"/>
        <v>125030.67</v>
      </c>
      <c r="AA139" s="45">
        <f t="shared" si="75"/>
        <v>356225.825</v>
      </c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</row>
    <row r="140" spans="2:47" s="31" customFormat="1" ht="39.75" customHeight="1" thickBot="1">
      <c r="B140" s="60"/>
      <c r="C140" s="61"/>
      <c r="D140" s="62" t="s">
        <v>85</v>
      </c>
      <c r="E140" s="63">
        <f aca="true" t="shared" si="76" ref="E140:AA140">E33+E59+E81+E127+E137</f>
        <v>68.45</v>
      </c>
      <c r="F140" s="63">
        <f t="shared" si="76"/>
        <v>0</v>
      </c>
      <c r="G140" s="63">
        <f t="shared" si="76"/>
        <v>0</v>
      </c>
      <c r="H140" s="63">
        <f t="shared" si="76"/>
        <v>39912.255000000005</v>
      </c>
      <c r="I140" s="82">
        <f t="shared" si="76"/>
        <v>430868.02375000005</v>
      </c>
      <c r="J140" s="82">
        <f t="shared" si="76"/>
        <v>0</v>
      </c>
      <c r="K140" s="82">
        <f t="shared" si="76"/>
        <v>27291.525</v>
      </c>
      <c r="L140" s="82">
        <f t="shared" si="76"/>
        <v>0</v>
      </c>
      <c r="M140" s="82">
        <f t="shared" si="76"/>
        <v>10956.4</v>
      </c>
      <c r="N140" s="82">
        <f t="shared" si="76"/>
        <v>0</v>
      </c>
      <c r="O140" s="82">
        <f t="shared" si="76"/>
        <v>2817.2</v>
      </c>
      <c r="P140" s="82">
        <f t="shared" si="76"/>
        <v>0</v>
      </c>
      <c r="Q140" s="82">
        <f t="shared" si="76"/>
        <v>0</v>
      </c>
      <c r="R140" s="82">
        <f t="shared" si="76"/>
        <v>0</v>
      </c>
      <c r="S140" s="82">
        <f t="shared" si="76"/>
        <v>0</v>
      </c>
      <c r="T140" s="83">
        <f t="shared" si="76"/>
        <v>0</v>
      </c>
      <c r="U140" s="82">
        <f t="shared" si="76"/>
        <v>6533.532000000001</v>
      </c>
      <c r="V140" s="82">
        <f t="shared" si="76"/>
        <v>0</v>
      </c>
      <c r="W140" s="82">
        <f t="shared" si="76"/>
        <v>1958.25</v>
      </c>
      <c r="X140" s="63">
        <f t="shared" si="76"/>
        <v>0</v>
      </c>
      <c r="Y140" s="63">
        <f t="shared" si="76"/>
        <v>0</v>
      </c>
      <c r="Z140" s="63">
        <f t="shared" si="76"/>
        <v>230145.56</v>
      </c>
      <c r="AA140" s="64">
        <f t="shared" si="76"/>
        <v>718181.74075</v>
      </c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</row>
    <row r="141" spans="2:47" s="31" customFormat="1" ht="39.75" customHeight="1">
      <c r="B141" s="66"/>
      <c r="C141" s="67"/>
      <c r="D141" s="68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</row>
    <row r="142" spans="2:47" s="31" customFormat="1" ht="39.75" customHeight="1">
      <c r="B142" s="69"/>
      <c r="C142" s="70"/>
      <c r="D142" s="71"/>
      <c r="E142" s="251"/>
      <c r="F142" s="251"/>
      <c r="G142" s="251"/>
      <c r="H142" s="251"/>
      <c r="I142" s="251"/>
      <c r="J142" s="251"/>
      <c r="K142" s="251"/>
      <c r="L142" s="251"/>
      <c r="M142" s="251"/>
      <c r="N142" s="251"/>
      <c r="O142" s="251"/>
      <c r="P142" s="251"/>
      <c r="Q142" s="251"/>
      <c r="R142" s="251"/>
      <c r="S142" s="251"/>
      <c r="T142" s="251"/>
      <c r="U142" s="251"/>
      <c r="V142" s="251"/>
      <c r="W142" s="251"/>
      <c r="X142" s="251"/>
      <c r="Y142" s="251"/>
      <c r="Z142" s="251"/>
      <c r="AA142" s="72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</row>
    <row r="143" spans="2:47" s="31" customFormat="1" ht="39.75" customHeight="1">
      <c r="B143" s="69"/>
      <c r="C143" s="70"/>
      <c r="D143" s="71" t="s">
        <v>24</v>
      </c>
      <c r="E143" s="252"/>
      <c r="F143" s="252"/>
      <c r="G143" s="252" t="s">
        <v>99</v>
      </c>
      <c r="H143" s="252"/>
      <c r="I143" s="252"/>
      <c r="J143" s="252"/>
      <c r="K143" s="252"/>
      <c r="L143" s="252"/>
      <c r="M143" s="252"/>
      <c r="N143" s="252"/>
      <c r="O143" s="252"/>
      <c r="P143" s="252"/>
      <c r="Q143" s="252"/>
      <c r="R143" s="252"/>
      <c r="S143" s="252"/>
      <c r="T143" s="252"/>
      <c r="U143" s="252"/>
      <c r="V143" s="252"/>
      <c r="W143" s="252"/>
      <c r="X143" s="252"/>
      <c r="Y143" s="252"/>
      <c r="Z143" s="252"/>
      <c r="AA143" s="74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</row>
    <row r="144" spans="2:47" s="31" customFormat="1" ht="39.75" customHeight="1">
      <c r="B144" s="69"/>
      <c r="C144" s="70"/>
      <c r="D144" s="71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</row>
    <row r="145" spans="2:47" s="31" customFormat="1" ht="39.75" customHeight="1">
      <c r="B145" s="69"/>
      <c r="C145" s="70"/>
      <c r="D145" s="71" t="s">
        <v>100</v>
      </c>
      <c r="E145" s="73"/>
      <c r="F145" s="251" t="s">
        <v>110</v>
      </c>
      <c r="G145" s="251"/>
      <c r="H145" s="251"/>
      <c r="I145" s="251"/>
      <c r="J145" s="251"/>
      <c r="K145" s="251"/>
      <c r="L145" s="251"/>
      <c r="M145" s="251"/>
      <c r="N145" s="251"/>
      <c r="O145" s="251"/>
      <c r="P145" s="251"/>
      <c r="Q145" s="251"/>
      <c r="R145" s="251"/>
      <c r="S145" s="251"/>
      <c r="T145" s="251"/>
      <c r="U145" s="251"/>
      <c r="V145" s="251"/>
      <c r="W145" s="251"/>
      <c r="X145" s="251"/>
      <c r="Y145" s="251"/>
      <c r="Z145" s="251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</row>
  </sheetData>
  <sheetProtection/>
  <mergeCells count="54">
    <mergeCell ref="E142:F142"/>
    <mergeCell ref="G142:Z142"/>
    <mergeCell ref="E143:F143"/>
    <mergeCell ref="G143:Z143"/>
    <mergeCell ref="F145:Z145"/>
    <mergeCell ref="B60:B126"/>
    <mergeCell ref="C60:C70"/>
    <mergeCell ref="C71:C80"/>
    <mergeCell ref="C82:C109"/>
    <mergeCell ref="C110:C126"/>
    <mergeCell ref="Z12:Z13"/>
    <mergeCell ref="B15:B32"/>
    <mergeCell ref="C15:C27"/>
    <mergeCell ref="C28:C32"/>
    <mergeCell ref="B34:B58"/>
    <mergeCell ref="C34:C45"/>
    <mergeCell ref="R12:S12"/>
    <mergeCell ref="T12:U12"/>
    <mergeCell ref="B128:B136"/>
    <mergeCell ref="C128:C131"/>
    <mergeCell ref="C132:C136"/>
    <mergeCell ref="X12:Y12"/>
    <mergeCell ref="J11:K12"/>
    <mergeCell ref="V12:W12"/>
    <mergeCell ref="C47:C58"/>
    <mergeCell ref="L11:S11"/>
    <mergeCell ref="T11:Z11"/>
    <mergeCell ref="I11:I13"/>
    <mergeCell ref="AA11:AA13"/>
    <mergeCell ref="B12:C13"/>
    <mergeCell ref="L12:M12"/>
    <mergeCell ref="N12:O12"/>
    <mergeCell ref="P12:Q12"/>
    <mergeCell ref="B11:C11"/>
    <mergeCell ref="D11:D13"/>
    <mergeCell ref="E11:E13"/>
    <mergeCell ref="F11:F13"/>
    <mergeCell ref="G11:H12"/>
    <mergeCell ref="AK6:AT6"/>
    <mergeCell ref="H7:I7"/>
    <mergeCell ref="Q7:Z7"/>
    <mergeCell ref="AK7:AT7"/>
    <mergeCell ref="U9:V9"/>
    <mergeCell ref="AK9:AT9"/>
    <mergeCell ref="AK8:AT8"/>
    <mergeCell ref="I6:L6"/>
    <mergeCell ref="N6:O6"/>
    <mergeCell ref="Q6:Z6"/>
    <mergeCell ref="B1:AA1"/>
    <mergeCell ref="B2:AA2"/>
    <mergeCell ref="B4:L4"/>
    <mergeCell ref="N4:O4"/>
    <mergeCell ref="I5:L5"/>
    <mergeCell ref="N5:O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7" r:id="rId1"/>
  <rowBreaks count="1" manualBreakCount="1">
    <brk id="109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U144"/>
  <sheetViews>
    <sheetView view="pageBreakPreview" zoomScale="60" zoomScalePageLayoutView="0" workbookViewId="0" topLeftCell="D1">
      <selection activeCell="I45" sqref="I45"/>
    </sheetView>
  </sheetViews>
  <sheetFormatPr defaultColWidth="9.00390625" defaultRowHeight="15" customHeight="1"/>
  <cols>
    <col min="1" max="1" width="3.875" style="0" customWidth="1"/>
    <col min="2" max="2" width="12.125" style="0" customWidth="1"/>
    <col min="3" max="3" width="9.375" style="25" customWidth="1"/>
    <col min="4" max="4" width="32.25390625" style="0" customWidth="1"/>
    <col min="5" max="5" width="10.375" style="0" customWidth="1"/>
    <col min="6" max="6" width="14.75390625" style="0" customWidth="1"/>
    <col min="7" max="7" width="11.125" style="0" customWidth="1"/>
    <col min="8" max="8" width="13.75390625" style="0" customWidth="1"/>
    <col min="9" max="9" width="15.25390625" style="0" customWidth="1"/>
    <col min="10" max="10" width="9.125" style="0" customWidth="1"/>
    <col min="11" max="11" width="11.375" style="0" customWidth="1"/>
    <col min="12" max="12" width="6.625" style="0" customWidth="1"/>
    <col min="13" max="13" width="10.625" style="0" customWidth="1"/>
    <col min="14" max="14" width="7.125" style="0" customWidth="1"/>
    <col min="15" max="15" width="10.375" style="0" customWidth="1"/>
    <col min="16" max="16" width="5.00390625" style="0" hidden="1" customWidth="1"/>
    <col min="17" max="17" width="7.75390625" style="0" hidden="1" customWidth="1"/>
    <col min="18" max="18" width="6.625" style="0" hidden="1" customWidth="1"/>
    <col min="19" max="19" width="0.37109375" style="0" hidden="1" customWidth="1"/>
    <col min="20" max="20" width="5.25390625" style="0" customWidth="1"/>
    <col min="21" max="21" width="12.75390625" style="0" customWidth="1"/>
    <col min="22" max="22" width="10.00390625" style="0" customWidth="1"/>
    <col min="23" max="23" width="9.75390625" style="0" customWidth="1"/>
    <col min="24" max="24" width="6.00390625" style="0" hidden="1" customWidth="1"/>
    <col min="25" max="25" width="4.375" style="0" hidden="1" customWidth="1"/>
    <col min="26" max="26" width="15.125" style="0" customWidth="1"/>
    <col min="27" max="27" width="15.375" style="0" customWidth="1"/>
  </cols>
  <sheetData>
    <row r="1" spans="2:47" ht="18.75" customHeight="1">
      <c r="B1" s="218" t="s">
        <v>101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2:47" ht="15" customHeight="1">
      <c r="B2" s="219" t="s">
        <v>0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</row>
    <row r="3" spans="2:47" ht="15" customHeight="1">
      <c r="B3" s="8"/>
      <c r="C3" s="22"/>
      <c r="D3" s="9"/>
      <c r="E3" s="9"/>
      <c r="F3" s="9"/>
      <c r="G3" s="9"/>
      <c r="H3" s="9"/>
      <c r="I3" s="9"/>
      <c r="J3" s="9"/>
      <c r="K3" s="9"/>
      <c r="L3" s="9"/>
      <c r="M3" s="3"/>
      <c r="N3" s="3"/>
      <c r="O3" s="3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</row>
    <row r="4" spans="2:47" ht="27.75" customHeight="1">
      <c r="B4" s="220" t="s">
        <v>86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10" t="s">
        <v>87</v>
      </c>
      <c r="N4" s="221" t="s">
        <v>88</v>
      </c>
      <c r="O4" s="22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2:47" ht="18.75" customHeight="1" thickBot="1">
      <c r="B5" s="12"/>
      <c r="C5" s="23"/>
      <c r="D5" s="12"/>
      <c r="E5" s="12"/>
      <c r="F5" s="12"/>
      <c r="G5" s="12"/>
      <c r="H5" s="12"/>
      <c r="I5" s="222" t="s">
        <v>108</v>
      </c>
      <c r="J5" s="222"/>
      <c r="K5" s="222"/>
      <c r="L5" s="222"/>
      <c r="M5" s="13" t="s">
        <v>89</v>
      </c>
      <c r="N5" s="223">
        <v>43101</v>
      </c>
      <c r="O5" s="223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2:47" ht="15" customHeight="1">
      <c r="B6" s="6"/>
      <c r="C6" s="24"/>
      <c r="D6" s="26" t="s">
        <v>90</v>
      </c>
      <c r="E6" s="1"/>
      <c r="F6" s="1"/>
      <c r="G6" s="1"/>
      <c r="H6" s="1"/>
      <c r="I6" s="226"/>
      <c r="J6" s="226"/>
      <c r="K6" s="226"/>
      <c r="L6" s="226"/>
      <c r="M6" s="14"/>
      <c r="N6" s="230"/>
      <c r="O6" s="230"/>
      <c r="P6" s="1"/>
      <c r="Q6" s="231" t="s">
        <v>91</v>
      </c>
      <c r="R6" s="231"/>
      <c r="S6" s="231"/>
      <c r="T6" s="231"/>
      <c r="U6" s="231"/>
      <c r="V6" s="231"/>
      <c r="W6" s="231"/>
      <c r="X6" s="231"/>
      <c r="Y6" s="231"/>
      <c r="Z6" s="231"/>
      <c r="AA6" s="15"/>
      <c r="AB6" s="1"/>
      <c r="AC6" s="1"/>
      <c r="AD6" s="1"/>
      <c r="AE6" s="1"/>
      <c r="AF6" s="1"/>
      <c r="AG6" s="1"/>
      <c r="AH6" s="1"/>
      <c r="AI6" s="1"/>
      <c r="AJ6" s="1"/>
      <c r="AK6" s="224" t="s">
        <v>1</v>
      </c>
      <c r="AL6" s="224"/>
      <c r="AM6" s="224"/>
      <c r="AN6" s="224"/>
      <c r="AO6" s="224"/>
      <c r="AP6" s="224"/>
      <c r="AQ6" s="224"/>
      <c r="AR6" s="224"/>
      <c r="AS6" s="224"/>
      <c r="AT6" s="224"/>
      <c r="AU6" s="16">
        <f>E139</f>
        <v>69.45</v>
      </c>
    </row>
    <row r="7" spans="2:47" ht="15" customHeight="1">
      <c r="B7" s="6"/>
      <c r="C7" s="24"/>
      <c r="D7" s="27" t="s">
        <v>92</v>
      </c>
      <c r="E7" s="1"/>
      <c r="F7" s="1"/>
      <c r="G7" s="1"/>
      <c r="H7" s="225" t="s">
        <v>93</v>
      </c>
      <c r="I7" s="225"/>
      <c r="J7" s="1"/>
      <c r="K7" s="17"/>
      <c r="L7" s="1"/>
      <c r="M7" s="18"/>
      <c r="N7" s="18"/>
      <c r="O7" s="18"/>
      <c r="P7" s="1"/>
      <c r="Q7" s="226" t="s">
        <v>109</v>
      </c>
      <c r="R7" s="226"/>
      <c r="S7" s="226"/>
      <c r="T7" s="226"/>
      <c r="U7" s="226"/>
      <c r="V7" s="226"/>
      <c r="W7" s="226"/>
      <c r="X7" s="226"/>
      <c r="Y7" s="226"/>
      <c r="Z7" s="226"/>
      <c r="AA7" s="18"/>
      <c r="AB7" s="1"/>
      <c r="AC7" s="1"/>
      <c r="AD7" s="1"/>
      <c r="AE7" s="1"/>
      <c r="AF7" s="1"/>
      <c r="AG7" s="1"/>
      <c r="AH7" s="1"/>
      <c r="AI7" s="1"/>
      <c r="AJ7" s="1"/>
      <c r="AK7" s="227" t="s">
        <v>2</v>
      </c>
      <c r="AL7" s="227"/>
      <c r="AM7" s="227"/>
      <c r="AN7" s="227"/>
      <c r="AO7" s="227"/>
      <c r="AP7" s="227"/>
      <c r="AQ7" s="227"/>
      <c r="AR7" s="227"/>
      <c r="AS7" s="227"/>
      <c r="AT7" s="227"/>
      <c r="AU7" s="5">
        <v>87</v>
      </c>
    </row>
    <row r="8" spans="2:47" ht="15" customHeight="1">
      <c r="B8" s="6"/>
      <c r="C8" s="24"/>
      <c r="D8" s="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9" t="s">
        <v>94</v>
      </c>
      <c r="R8" s="19"/>
      <c r="S8" s="19"/>
      <c r="T8" s="19"/>
      <c r="U8" s="28"/>
      <c r="V8" s="29">
        <f>E139</f>
        <v>69.45</v>
      </c>
      <c r="W8" s="28"/>
      <c r="X8" s="19"/>
      <c r="Y8" s="19"/>
      <c r="Z8" s="19"/>
      <c r="AA8" s="18"/>
      <c r="AB8" s="1"/>
      <c r="AC8" s="1"/>
      <c r="AD8" s="1"/>
      <c r="AE8" s="1"/>
      <c r="AF8" s="1"/>
      <c r="AG8" s="1"/>
      <c r="AH8" s="1"/>
      <c r="AI8" s="1"/>
      <c r="AJ8" s="1"/>
      <c r="AK8" s="227" t="s">
        <v>3</v>
      </c>
      <c r="AL8" s="227"/>
      <c r="AM8" s="227"/>
      <c r="AN8" s="227"/>
      <c r="AO8" s="227"/>
      <c r="AP8" s="227"/>
      <c r="AQ8" s="227"/>
      <c r="AR8" s="227"/>
      <c r="AS8" s="227"/>
      <c r="AT8" s="227"/>
      <c r="AU8" s="5">
        <v>17</v>
      </c>
    </row>
    <row r="9" spans="2:47" ht="15" customHeight="1" thickBot="1">
      <c r="B9" s="6"/>
      <c r="C9" s="24"/>
      <c r="D9" s="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9" t="s">
        <v>95</v>
      </c>
      <c r="R9" s="19"/>
      <c r="S9" s="19"/>
      <c r="T9" s="19"/>
      <c r="U9" s="228">
        <f>AA139</f>
        <v>720059.49075</v>
      </c>
      <c r="V9" s="228"/>
      <c r="W9" s="28"/>
      <c r="X9" s="19"/>
      <c r="Y9" s="19"/>
      <c r="Z9" s="19"/>
      <c r="AA9" s="18"/>
      <c r="AB9" s="1"/>
      <c r="AC9" s="1"/>
      <c r="AD9" s="1"/>
      <c r="AE9" s="1"/>
      <c r="AF9" s="1"/>
      <c r="AG9" s="1"/>
      <c r="AH9" s="1"/>
      <c r="AI9" s="1"/>
      <c r="AJ9" s="1"/>
      <c r="AK9" s="229" t="s">
        <v>4</v>
      </c>
      <c r="AL9" s="229"/>
      <c r="AM9" s="229"/>
      <c r="AN9" s="229"/>
      <c r="AO9" s="229"/>
      <c r="AP9" s="229"/>
      <c r="AQ9" s="229"/>
      <c r="AR9" s="229"/>
      <c r="AS9" s="229"/>
      <c r="AT9" s="229"/>
      <c r="AU9" s="20" t="s">
        <v>96</v>
      </c>
    </row>
    <row r="10" spans="2:47" ht="15" customHeight="1" thickBot="1">
      <c r="B10" s="6"/>
      <c r="C10" s="24"/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2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2:47" s="31" customFormat="1" ht="21.75" customHeight="1" thickBot="1">
      <c r="B11" s="239" t="s">
        <v>5</v>
      </c>
      <c r="C11" s="240"/>
      <c r="D11" s="241" t="s">
        <v>6</v>
      </c>
      <c r="E11" s="241" t="s">
        <v>7</v>
      </c>
      <c r="F11" s="241" t="s">
        <v>8</v>
      </c>
      <c r="G11" s="241" t="s">
        <v>9</v>
      </c>
      <c r="H11" s="241"/>
      <c r="I11" s="241" t="s">
        <v>10</v>
      </c>
      <c r="J11" s="241" t="s">
        <v>11</v>
      </c>
      <c r="K11" s="241"/>
      <c r="L11" s="241" t="s">
        <v>12</v>
      </c>
      <c r="M11" s="241"/>
      <c r="N11" s="241"/>
      <c r="O11" s="241"/>
      <c r="P11" s="241"/>
      <c r="Q11" s="241"/>
      <c r="R11" s="241"/>
      <c r="S11" s="241"/>
      <c r="T11" s="241" t="s">
        <v>97</v>
      </c>
      <c r="U11" s="241"/>
      <c r="V11" s="241"/>
      <c r="W11" s="241"/>
      <c r="X11" s="241"/>
      <c r="Y11" s="241"/>
      <c r="Z11" s="241"/>
      <c r="AA11" s="232" t="s">
        <v>13</v>
      </c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</row>
    <row r="12" spans="2:47" s="31" customFormat="1" ht="33.75" customHeight="1" thickBot="1">
      <c r="B12" s="234" t="s">
        <v>14</v>
      </c>
      <c r="C12" s="235"/>
      <c r="D12" s="242"/>
      <c r="E12" s="242"/>
      <c r="F12" s="242"/>
      <c r="G12" s="242"/>
      <c r="H12" s="242"/>
      <c r="I12" s="242"/>
      <c r="J12" s="242"/>
      <c r="K12" s="242"/>
      <c r="L12" s="238" t="s">
        <v>15</v>
      </c>
      <c r="M12" s="238"/>
      <c r="N12" s="238" t="s">
        <v>16</v>
      </c>
      <c r="O12" s="238"/>
      <c r="P12" s="238" t="s">
        <v>17</v>
      </c>
      <c r="Q12" s="238"/>
      <c r="R12" s="238"/>
      <c r="S12" s="238"/>
      <c r="T12" s="238" t="s">
        <v>18</v>
      </c>
      <c r="U12" s="238"/>
      <c r="V12" s="238" t="s">
        <v>19</v>
      </c>
      <c r="W12" s="238"/>
      <c r="X12" s="245"/>
      <c r="Y12" s="246"/>
      <c r="Z12" s="238" t="s">
        <v>102</v>
      </c>
      <c r="AA12" s="233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</row>
    <row r="13" spans="2:47" s="31" customFormat="1" ht="18.75" customHeight="1">
      <c r="B13" s="236"/>
      <c r="C13" s="237"/>
      <c r="D13" s="238"/>
      <c r="E13" s="238"/>
      <c r="F13" s="238"/>
      <c r="G13" s="32" t="s">
        <v>20</v>
      </c>
      <c r="H13" s="32" t="s">
        <v>21</v>
      </c>
      <c r="I13" s="242"/>
      <c r="J13" s="32" t="s">
        <v>20</v>
      </c>
      <c r="K13" s="32" t="s">
        <v>21</v>
      </c>
      <c r="L13" s="32" t="s">
        <v>20</v>
      </c>
      <c r="M13" s="32" t="s">
        <v>21</v>
      </c>
      <c r="N13" s="32" t="s">
        <v>20</v>
      </c>
      <c r="O13" s="32" t="s">
        <v>21</v>
      </c>
      <c r="P13" s="32" t="s">
        <v>20</v>
      </c>
      <c r="Q13" s="32" t="s">
        <v>21</v>
      </c>
      <c r="R13" s="32" t="s">
        <v>20</v>
      </c>
      <c r="S13" s="32" t="s">
        <v>21</v>
      </c>
      <c r="T13" s="32" t="s">
        <v>20</v>
      </c>
      <c r="U13" s="32" t="s">
        <v>21</v>
      </c>
      <c r="V13" s="32" t="s">
        <v>20</v>
      </c>
      <c r="W13" s="32" t="s">
        <v>21</v>
      </c>
      <c r="X13" s="32" t="s">
        <v>20</v>
      </c>
      <c r="Y13" s="32" t="s">
        <v>21</v>
      </c>
      <c r="Z13" s="238"/>
      <c r="AA13" s="233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</row>
    <row r="14" spans="2:47" s="31" customFormat="1" ht="15" customHeight="1">
      <c r="B14" s="33">
        <v>1</v>
      </c>
      <c r="C14" s="32">
        <v>2</v>
      </c>
      <c r="D14" s="32">
        <v>3</v>
      </c>
      <c r="E14" s="34">
        <v>4</v>
      </c>
      <c r="F14" s="34">
        <v>5</v>
      </c>
      <c r="G14" s="34">
        <v>6</v>
      </c>
      <c r="H14" s="34"/>
      <c r="I14" s="34">
        <v>7</v>
      </c>
      <c r="J14" s="34">
        <v>8</v>
      </c>
      <c r="K14" s="34">
        <v>9</v>
      </c>
      <c r="L14" s="34">
        <v>10</v>
      </c>
      <c r="M14" s="34">
        <v>11</v>
      </c>
      <c r="N14" s="34">
        <v>12</v>
      </c>
      <c r="O14" s="34">
        <v>13</v>
      </c>
      <c r="P14" s="34">
        <v>14</v>
      </c>
      <c r="Q14" s="34">
        <v>15</v>
      </c>
      <c r="R14" s="34">
        <v>16</v>
      </c>
      <c r="S14" s="34">
        <v>17</v>
      </c>
      <c r="T14" s="34">
        <v>18</v>
      </c>
      <c r="U14" s="34">
        <v>19</v>
      </c>
      <c r="V14" s="34">
        <v>20</v>
      </c>
      <c r="W14" s="34">
        <v>21</v>
      </c>
      <c r="X14" s="34">
        <v>22</v>
      </c>
      <c r="Y14" s="34">
        <v>23</v>
      </c>
      <c r="Z14" s="34">
        <v>24</v>
      </c>
      <c r="AA14" s="35">
        <v>9</v>
      </c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</row>
    <row r="15" spans="2:47" s="31" customFormat="1" ht="39.75" customHeight="1">
      <c r="B15" s="247" t="s">
        <v>22</v>
      </c>
      <c r="C15" s="248" t="s">
        <v>23</v>
      </c>
      <c r="D15" s="36" t="s">
        <v>24</v>
      </c>
      <c r="E15" s="37">
        <v>1</v>
      </c>
      <c r="F15" s="37">
        <v>18148.7</v>
      </c>
      <c r="G15" s="37"/>
      <c r="H15" s="37">
        <f>F15*G15/100</f>
        <v>0</v>
      </c>
      <c r="I15" s="37">
        <f>F15</f>
        <v>18148.7</v>
      </c>
      <c r="J15" s="37"/>
      <c r="K15" s="37">
        <f>I15*J15/100</f>
        <v>0</v>
      </c>
      <c r="L15" s="37"/>
      <c r="M15" s="37">
        <f>I15*L15/100</f>
        <v>0</v>
      </c>
      <c r="N15" s="37"/>
      <c r="O15" s="37">
        <f>I15*N15/100</f>
        <v>0</v>
      </c>
      <c r="P15" s="37"/>
      <c r="Q15" s="37">
        <f>I15*P15/100</f>
        <v>0</v>
      </c>
      <c r="R15" s="37"/>
      <c r="S15" s="37"/>
      <c r="T15" s="38"/>
      <c r="U15" s="37">
        <f>I15*T15/100</f>
        <v>0</v>
      </c>
      <c r="V15" s="37"/>
      <c r="W15" s="37">
        <f>V15*I15/100</f>
        <v>0</v>
      </c>
      <c r="X15" s="37"/>
      <c r="Y15" s="37"/>
      <c r="Z15" s="37"/>
      <c r="AA15" s="39">
        <f>I15+K15+M15+O15+Q15+S15+U15+W15+Y15+Z15</f>
        <v>18148.7</v>
      </c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</row>
    <row r="16" spans="2:47" s="31" customFormat="1" ht="39.75" customHeight="1">
      <c r="B16" s="247"/>
      <c r="C16" s="249"/>
      <c r="D16" s="36" t="s">
        <v>25</v>
      </c>
      <c r="E16" s="37">
        <v>1</v>
      </c>
      <c r="F16" s="37">
        <f>I16</f>
        <v>16333.830000000002</v>
      </c>
      <c r="G16" s="37"/>
      <c r="H16" s="37">
        <f aca="true" t="shared" si="0" ref="H16:H26">F16*G16/100</f>
        <v>0</v>
      </c>
      <c r="I16" s="37">
        <f>I15*0.9</f>
        <v>16333.830000000002</v>
      </c>
      <c r="J16" s="37"/>
      <c r="K16" s="37">
        <f aca="true" t="shared" si="1" ref="K16:K26">I16*J16/100</f>
        <v>0</v>
      </c>
      <c r="L16" s="37"/>
      <c r="M16" s="37">
        <f aca="true" t="shared" si="2" ref="M16:M26">I16*L16/100</f>
        <v>0</v>
      </c>
      <c r="N16" s="37"/>
      <c r="O16" s="37">
        <f aca="true" t="shared" si="3" ref="O16:O26">I16*N16/100</f>
        <v>0</v>
      </c>
      <c r="P16" s="37"/>
      <c r="Q16" s="37">
        <f aca="true" t="shared" si="4" ref="Q16:Q26">I16*P16/100</f>
        <v>0</v>
      </c>
      <c r="R16" s="37"/>
      <c r="S16" s="37"/>
      <c r="T16" s="38">
        <v>20</v>
      </c>
      <c r="U16" s="37">
        <f>I16*T16/100</f>
        <v>3266.7660000000005</v>
      </c>
      <c r="V16" s="37"/>
      <c r="W16" s="37">
        <f aca="true" t="shared" si="5" ref="W16:W26">V16*I16/100</f>
        <v>0</v>
      </c>
      <c r="X16" s="37"/>
      <c r="Y16" s="37"/>
      <c r="Z16" s="37"/>
      <c r="AA16" s="39">
        <f>I16+K16+M16+O16+Q16+S16+U16+W16+Y16+Z16</f>
        <v>19600.596</v>
      </c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</row>
    <row r="17" spans="2:47" s="31" customFormat="1" ht="39" customHeight="1">
      <c r="B17" s="247"/>
      <c r="C17" s="249"/>
      <c r="D17" s="36" t="s">
        <v>26</v>
      </c>
      <c r="E17" s="37">
        <v>1</v>
      </c>
      <c r="F17" s="37">
        <f>I17</f>
        <v>16333.830000000002</v>
      </c>
      <c r="G17" s="37"/>
      <c r="H17" s="37">
        <f t="shared" si="0"/>
        <v>0</v>
      </c>
      <c r="I17" s="37">
        <f>I15*90%</f>
        <v>16333.830000000002</v>
      </c>
      <c r="J17" s="37"/>
      <c r="K17" s="37">
        <f t="shared" si="1"/>
        <v>0</v>
      </c>
      <c r="L17" s="37"/>
      <c r="M17" s="37">
        <f t="shared" si="2"/>
        <v>0</v>
      </c>
      <c r="N17" s="37"/>
      <c r="O17" s="37">
        <f t="shared" si="3"/>
        <v>0</v>
      </c>
      <c r="P17" s="37"/>
      <c r="Q17" s="37">
        <f t="shared" si="4"/>
        <v>0</v>
      </c>
      <c r="R17" s="37"/>
      <c r="S17" s="37"/>
      <c r="T17" s="38">
        <v>20</v>
      </c>
      <c r="U17" s="37">
        <f aca="true" t="shared" si="6" ref="U17:U26">I17*T17/100</f>
        <v>3266.7660000000005</v>
      </c>
      <c r="V17" s="37"/>
      <c r="W17" s="37">
        <f t="shared" si="5"/>
        <v>0</v>
      </c>
      <c r="X17" s="37"/>
      <c r="Y17" s="37"/>
      <c r="Z17" s="37"/>
      <c r="AA17" s="39">
        <f>I17+K17+M17+O17+Q17+S17+U17+W17+Y17+Z17</f>
        <v>19600.596</v>
      </c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</row>
    <row r="18" spans="2:47" s="31" customFormat="1" ht="39.75" customHeight="1" hidden="1">
      <c r="B18" s="247"/>
      <c r="C18" s="249"/>
      <c r="D18" s="36" t="s">
        <v>27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/>
      <c r="U18" s="37"/>
      <c r="V18" s="37"/>
      <c r="W18" s="37"/>
      <c r="X18" s="37"/>
      <c r="Y18" s="37"/>
      <c r="Z18" s="37"/>
      <c r="AA18" s="39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</row>
    <row r="19" spans="2:47" s="31" customFormat="1" ht="39.75" customHeight="1" hidden="1">
      <c r="B19" s="247"/>
      <c r="C19" s="249"/>
      <c r="D19" s="36" t="s">
        <v>28</v>
      </c>
      <c r="E19" s="37"/>
      <c r="F19" s="37"/>
      <c r="G19" s="37"/>
      <c r="H19" s="37">
        <f t="shared" si="0"/>
        <v>0</v>
      </c>
      <c r="I19" s="37"/>
      <c r="J19" s="37"/>
      <c r="K19" s="37">
        <f t="shared" si="1"/>
        <v>0</v>
      </c>
      <c r="L19" s="37"/>
      <c r="M19" s="37">
        <f t="shared" si="2"/>
        <v>0</v>
      </c>
      <c r="N19" s="37"/>
      <c r="O19" s="37">
        <f t="shared" si="3"/>
        <v>0</v>
      </c>
      <c r="P19" s="37"/>
      <c r="Q19" s="37">
        <f t="shared" si="4"/>
        <v>0</v>
      </c>
      <c r="R19" s="37"/>
      <c r="S19" s="37"/>
      <c r="T19" s="38"/>
      <c r="U19" s="37">
        <f t="shared" si="6"/>
        <v>0</v>
      </c>
      <c r="V19" s="37"/>
      <c r="W19" s="37">
        <f t="shared" si="5"/>
        <v>0</v>
      </c>
      <c r="X19" s="37"/>
      <c r="Y19" s="37"/>
      <c r="Z19" s="37"/>
      <c r="AA19" s="39">
        <f aca="true" t="shared" si="7" ref="AA19:AA26">I19+K19+M19+O19+Q19+S19+U19+W19+Y19+Z19</f>
        <v>0</v>
      </c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</row>
    <row r="20" spans="2:47" s="31" customFormat="1" ht="39.75" customHeight="1">
      <c r="B20" s="247"/>
      <c r="C20" s="249"/>
      <c r="D20" s="36" t="s">
        <v>105</v>
      </c>
      <c r="E20" s="37">
        <v>1</v>
      </c>
      <c r="F20" s="37">
        <f>I20</f>
        <v>15310.23</v>
      </c>
      <c r="G20" s="37"/>
      <c r="H20" s="37">
        <f t="shared" si="0"/>
        <v>0</v>
      </c>
      <c r="I20" s="37">
        <v>15310.23</v>
      </c>
      <c r="J20" s="37"/>
      <c r="K20" s="37">
        <f t="shared" si="1"/>
        <v>0</v>
      </c>
      <c r="L20" s="37"/>
      <c r="M20" s="37">
        <f t="shared" si="2"/>
        <v>0</v>
      </c>
      <c r="N20" s="37"/>
      <c r="O20" s="37">
        <f t="shared" si="3"/>
        <v>0</v>
      </c>
      <c r="P20" s="37"/>
      <c r="Q20" s="37">
        <f t="shared" si="4"/>
        <v>0</v>
      </c>
      <c r="R20" s="37"/>
      <c r="S20" s="37"/>
      <c r="T20" s="38"/>
      <c r="U20" s="37">
        <f t="shared" si="6"/>
        <v>0</v>
      </c>
      <c r="V20" s="37"/>
      <c r="W20" s="37">
        <f t="shared" si="5"/>
        <v>0</v>
      </c>
      <c r="X20" s="37"/>
      <c r="Y20" s="37"/>
      <c r="Z20" s="37"/>
      <c r="AA20" s="39">
        <f t="shared" si="7"/>
        <v>15310.23</v>
      </c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</row>
    <row r="21" spans="2:47" s="31" customFormat="1" ht="0.75" customHeight="1">
      <c r="B21" s="247"/>
      <c r="C21" s="249"/>
      <c r="D21" s="36" t="s">
        <v>29</v>
      </c>
      <c r="E21" s="37"/>
      <c r="F21" s="37"/>
      <c r="G21" s="37"/>
      <c r="H21" s="37">
        <f t="shared" si="0"/>
        <v>0</v>
      </c>
      <c r="I21" s="37"/>
      <c r="J21" s="37"/>
      <c r="K21" s="37">
        <f t="shared" si="1"/>
        <v>0</v>
      </c>
      <c r="L21" s="37"/>
      <c r="M21" s="37">
        <f t="shared" si="2"/>
        <v>0</v>
      </c>
      <c r="N21" s="37"/>
      <c r="O21" s="37">
        <f t="shared" si="3"/>
        <v>0</v>
      </c>
      <c r="P21" s="37"/>
      <c r="Q21" s="37">
        <f t="shared" si="4"/>
        <v>0</v>
      </c>
      <c r="R21" s="37"/>
      <c r="S21" s="37"/>
      <c r="T21" s="38"/>
      <c r="U21" s="37">
        <f t="shared" si="6"/>
        <v>0</v>
      </c>
      <c r="V21" s="37"/>
      <c r="W21" s="37">
        <f t="shared" si="5"/>
        <v>0</v>
      </c>
      <c r="X21" s="37"/>
      <c r="Y21" s="37"/>
      <c r="Z21" s="37"/>
      <c r="AA21" s="39">
        <f t="shared" si="7"/>
        <v>0</v>
      </c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</row>
    <row r="22" spans="2:47" s="31" customFormat="1" ht="39.75" customHeight="1" hidden="1">
      <c r="B22" s="247"/>
      <c r="C22" s="249"/>
      <c r="D22" s="36" t="s">
        <v>29</v>
      </c>
      <c r="E22" s="37"/>
      <c r="F22" s="37"/>
      <c r="G22" s="37"/>
      <c r="H22" s="37">
        <f t="shared" si="0"/>
        <v>0</v>
      </c>
      <c r="I22" s="37">
        <f>I21*0.7</f>
        <v>0</v>
      </c>
      <c r="J22" s="37"/>
      <c r="K22" s="37">
        <f t="shared" si="1"/>
        <v>0</v>
      </c>
      <c r="L22" s="37"/>
      <c r="M22" s="37">
        <f t="shared" si="2"/>
        <v>0</v>
      </c>
      <c r="N22" s="37"/>
      <c r="O22" s="37">
        <f t="shared" si="3"/>
        <v>0</v>
      </c>
      <c r="P22" s="37"/>
      <c r="Q22" s="37">
        <f t="shared" si="4"/>
        <v>0</v>
      </c>
      <c r="R22" s="37"/>
      <c r="S22" s="37"/>
      <c r="T22" s="38"/>
      <c r="U22" s="37">
        <f t="shared" si="6"/>
        <v>0</v>
      </c>
      <c r="V22" s="37"/>
      <c r="W22" s="37">
        <f t="shared" si="5"/>
        <v>0</v>
      </c>
      <c r="X22" s="37"/>
      <c r="Y22" s="37"/>
      <c r="Z22" s="37"/>
      <c r="AA22" s="39">
        <f t="shared" si="7"/>
        <v>0</v>
      </c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</row>
    <row r="23" spans="2:47" s="31" customFormat="1" ht="39.75" customHeight="1">
      <c r="B23" s="247"/>
      <c r="C23" s="249"/>
      <c r="D23" s="36" t="s">
        <v>30</v>
      </c>
      <c r="E23" s="37">
        <v>1</v>
      </c>
      <c r="F23" s="37">
        <f>I23</f>
        <v>16333.830000000002</v>
      </c>
      <c r="G23" s="37"/>
      <c r="H23" s="37">
        <f t="shared" si="0"/>
        <v>0</v>
      </c>
      <c r="I23" s="37">
        <f>I15*90%</f>
        <v>16333.830000000002</v>
      </c>
      <c r="J23" s="37"/>
      <c r="K23" s="37">
        <f t="shared" si="1"/>
        <v>0</v>
      </c>
      <c r="L23" s="37"/>
      <c r="M23" s="37">
        <f t="shared" si="2"/>
        <v>0</v>
      </c>
      <c r="N23" s="37"/>
      <c r="O23" s="37">
        <f t="shared" si="3"/>
        <v>0</v>
      </c>
      <c r="P23" s="37"/>
      <c r="Q23" s="37">
        <f t="shared" si="4"/>
        <v>0</v>
      </c>
      <c r="R23" s="37"/>
      <c r="S23" s="37"/>
      <c r="T23" s="38"/>
      <c r="U23" s="37">
        <f t="shared" si="6"/>
        <v>0</v>
      </c>
      <c r="V23" s="37"/>
      <c r="W23" s="37">
        <f t="shared" si="5"/>
        <v>0</v>
      </c>
      <c r="X23" s="37"/>
      <c r="Y23" s="37"/>
      <c r="Z23" s="37"/>
      <c r="AA23" s="39">
        <f t="shared" si="7"/>
        <v>16333.830000000002</v>
      </c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</row>
    <row r="24" spans="2:47" s="31" customFormat="1" ht="1.5" customHeight="1">
      <c r="B24" s="247"/>
      <c r="C24" s="249"/>
      <c r="D24" s="36" t="s">
        <v>25</v>
      </c>
      <c r="E24" s="37"/>
      <c r="F24" s="37"/>
      <c r="G24" s="37"/>
      <c r="H24" s="37">
        <f t="shared" si="0"/>
        <v>0</v>
      </c>
      <c r="I24" s="37">
        <f>(F24+H24)*E24</f>
        <v>0</v>
      </c>
      <c r="J24" s="37"/>
      <c r="K24" s="37">
        <f t="shared" si="1"/>
        <v>0</v>
      </c>
      <c r="L24" s="37"/>
      <c r="M24" s="37">
        <f t="shared" si="2"/>
        <v>0</v>
      </c>
      <c r="N24" s="37"/>
      <c r="O24" s="37">
        <f t="shared" si="3"/>
        <v>0</v>
      </c>
      <c r="P24" s="37"/>
      <c r="Q24" s="37">
        <f t="shared" si="4"/>
        <v>0</v>
      </c>
      <c r="R24" s="37"/>
      <c r="S24" s="37"/>
      <c r="T24" s="38"/>
      <c r="U24" s="37">
        <f t="shared" si="6"/>
        <v>0</v>
      </c>
      <c r="V24" s="37"/>
      <c r="W24" s="37">
        <f t="shared" si="5"/>
        <v>0</v>
      </c>
      <c r="X24" s="37"/>
      <c r="Y24" s="37"/>
      <c r="Z24" s="37"/>
      <c r="AA24" s="39">
        <f t="shared" si="7"/>
        <v>0</v>
      </c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</row>
    <row r="25" spans="2:47" s="31" customFormat="1" ht="39.75" customHeight="1" hidden="1">
      <c r="B25" s="247"/>
      <c r="C25" s="249"/>
      <c r="D25" s="36"/>
      <c r="E25" s="37"/>
      <c r="F25" s="37"/>
      <c r="G25" s="37"/>
      <c r="H25" s="37">
        <f t="shared" si="0"/>
        <v>0</v>
      </c>
      <c r="I25" s="37">
        <f>(F25+H25)*E25</f>
        <v>0</v>
      </c>
      <c r="J25" s="37"/>
      <c r="K25" s="37">
        <f t="shared" si="1"/>
        <v>0</v>
      </c>
      <c r="L25" s="37"/>
      <c r="M25" s="37">
        <f t="shared" si="2"/>
        <v>0</v>
      </c>
      <c r="N25" s="37"/>
      <c r="O25" s="37">
        <f t="shared" si="3"/>
        <v>0</v>
      </c>
      <c r="P25" s="37"/>
      <c r="Q25" s="37">
        <f t="shared" si="4"/>
        <v>0</v>
      </c>
      <c r="R25" s="37"/>
      <c r="S25" s="37"/>
      <c r="T25" s="38"/>
      <c r="U25" s="37">
        <f t="shared" si="6"/>
        <v>0</v>
      </c>
      <c r="V25" s="37"/>
      <c r="W25" s="37">
        <f t="shared" si="5"/>
        <v>0</v>
      </c>
      <c r="X25" s="37"/>
      <c r="Y25" s="37"/>
      <c r="Z25" s="37"/>
      <c r="AA25" s="39">
        <f t="shared" si="7"/>
        <v>0</v>
      </c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</row>
    <row r="26" spans="2:47" s="31" customFormat="1" ht="39.75" customHeight="1" hidden="1">
      <c r="B26" s="247"/>
      <c r="C26" s="249"/>
      <c r="D26" s="36"/>
      <c r="E26" s="37"/>
      <c r="F26" s="37"/>
      <c r="G26" s="37"/>
      <c r="H26" s="37">
        <f t="shared" si="0"/>
        <v>0</v>
      </c>
      <c r="I26" s="37">
        <f>(F26+H26)*E26</f>
        <v>0</v>
      </c>
      <c r="J26" s="37"/>
      <c r="K26" s="37">
        <f t="shared" si="1"/>
        <v>0</v>
      </c>
      <c r="L26" s="37"/>
      <c r="M26" s="37">
        <f t="shared" si="2"/>
        <v>0</v>
      </c>
      <c r="N26" s="37"/>
      <c r="O26" s="37">
        <f t="shared" si="3"/>
        <v>0</v>
      </c>
      <c r="P26" s="37"/>
      <c r="Q26" s="37">
        <f t="shared" si="4"/>
        <v>0</v>
      </c>
      <c r="R26" s="37"/>
      <c r="S26" s="37"/>
      <c r="T26" s="38"/>
      <c r="U26" s="37">
        <f t="shared" si="6"/>
        <v>0</v>
      </c>
      <c r="V26" s="37"/>
      <c r="W26" s="37">
        <f t="shared" si="5"/>
        <v>0</v>
      </c>
      <c r="X26" s="37"/>
      <c r="Y26" s="37"/>
      <c r="Z26" s="37"/>
      <c r="AA26" s="39">
        <f t="shared" si="7"/>
        <v>0</v>
      </c>
      <c r="AB26" s="40"/>
      <c r="AC26" s="40"/>
      <c r="AD26" s="40"/>
      <c r="AE26" s="40"/>
      <c r="AF26" s="40"/>
      <c r="AG26" s="40"/>
      <c r="AH26" s="40"/>
      <c r="AI26" s="40"/>
      <c r="AJ26" s="40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</row>
    <row r="27" spans="2:47" s="31" customFormat="1" ht="39.75" customHeight="1">
      <c r="B27" s="247"/>
      <c r="C27" s="250"/>
      <c r="D27" s="42" t="s">
        <v>31</v>
      </c>
      <c r="E27" s="43">
        <f>SUM(E15:E26)</f>
        <v>5</v>
      </c>
      <c r="F27" s="43"/>
      <c r="G27" s="43"/>
      <c r="H27" s="43">
        <f>SUM(H15:H26)</f>
        <v>0</v>
      </c>
      <c r="I27" s="43">
        <f>SUM(I15:I26)</f>
        <v>82460.42</v>
      </c>
      <c r="J27" s="43"/>
      <c r="K27" s="43">
        <f>SUM(K15:K26)</f>
        <v>0</v>
      </c>
      <c r="L27" s="43"/>
      <c r="M27" s="43">
        <f>SUM(M15:M26)</f>
        <v>0</v>
      </c>
      <c r="N27" s="43"/>
      <c r="O27" s="43">
        <f>SUM(O15:O26)</f>
        <v>0</v>
      </c>
      <c r="P27" s="43"/>
      <c r="Q27" s="43">
        <f>SUM(Q15:Q26)</f>
        <v>0</v>
      </c>
      <c r="R27" s="43">
        <f>SUM(R15:R26)</f>
        <v>0</v>
      </c>
      <c r="S27" s="43">
        <f>SUM(S15:S26)</f>
        <v>0</v>
      </c>
      <c r="T27" s="44">
        <f>SUM(T15:T26)</f>
        <v>40</v>
      </c>
      <c r="U27" s="43">
        <f>SUM(U15:U26)</f>
        <v>6533.532000000001</v>
      </c>
      <c r="V27" s="43"/>
      <c r="W27" s="43">
        <f>SUM(W15:W26)</f>
        <v>0</v>
      </c>
      <c r="X27" s="43">
        <f>SUM(X15:X26)</f>
        <v>0</v>
      </c>
      <c r="Y27" s="43">
        <f>SUM(Y15:Y26)</f>
        <v>0</v>
      </c>
      <c r="Z27" s="43">
        <f>SUM(Z15:Z26)</f>
        <v>0</v>
      </c>
      <c r="AA27" s="45">
        <f>SUM(AA15:AA26)</f>
        <v>88993.952</v>
      </c>
      <c r="AB27" s="46"/>
      <c r="AC27" s="46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</row>
    <row r="28" spans="2:47" s="31" customFormat="1" ht="0.75" customHeight="1">
      <c r="B28" s="247"/>
      <c r="C28" s="244" t="s">
        <v>32</v>
      </c>
      <c r="D28" s="36" t="s">
        <v>33</v>
      </c>
      <c r="E28" s="37"/>
      <c r="F28" s="37"/>
      <c r="G28" s="37"/>
      <c r="H28" s="37">
        <f>F28*G28/100</f>
        <v>0</v>
      </c>
      <c r="I28" s="37">
        <f>(F28+H28)*E28</f>
        <v>0</v>
      </c>
      <c r="J28" s="37"/>
      <c r="K28" s="37">
        <f>I28*J28/100</f>
        <v>0</v>
      </c>
      <c r="L28" s="37"/>
      <c r="M28" s="37">
        <f>I28*L28/100</f>
        <v>0</v>
      </c>
      <c r="N28" s="37"/>
      <c r="O28" s="37">
        <f>I28*N28/100</f>
        <v>0</v>
      </c>
      <c r="P28" s="37"/>
      <c r="Q28" s="37">
        <f>I28*P28/100</f>
        <v>0</v>
      </c>
      <c r="R28" s="37"/>
      <c r="S28" s="37"/>
      <c r="T28" s="38"/>
      <c r="U28" s="37">
        <f>I28*T28/100</f>
        <v>0</v>
      </c>
      <c r="V28" s="37"/>
      <c r="W28" s="37">
        <f>V28*I28/100</f>
        <v>0</v>
      </c>
      <c r="X28" s="37"/>
      <c r="Y28" s="37"/>
      <c r="Z28" s="37"/>
      <c r="AA28" s="39">
        <f>I28+K28+M28+O28+Q28+S28+U28+W28+Y28+Z28</f>
        <v>0</v>
      </c>
      <c r="AB28" s="46"/>
      <c r="AC28" s="46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</row>
    <row r="29" spans="2:47" s="31" customFormat="1" ht="38.25" customHeight="1">
      <c r="B29" s="247"/>
      <c r="C29" s="244"/>
      <c r="D29" s="36" t="s">
        <v>25</v>
      </c>
      <c r="E29" s="37">
        <v>1</v>
      </c>
      <c r="F29" s="37">
        <f>I29</f>
        <v>16333.830000000002</v>
      </c>
      <c r="G29" s="37"/>
      <c r="H29" s="37">
        <f>F29*G29/100</f>
        <v>0</v>
      </c>
      <c r="I29" s="37">
        <f>I15*90%</f>
        <v>16333.830000000002</v>
      </c>
      <c r="J29" s="37"/>
      <c r="K29" s="37">
        <f>I29*J29/100</f>
        <v>0</v>
      </c>
      <c r="L29" s="37"/>
      <c r="M29" s="37">
        <f>I29*L29/100</f>
        <v>0</v>
      </c>
      <c r="N29" s="37"/>
      <c r="O29" s="37">
        <f>I29*N29/100</f>
        <v>0</v>
      </c>
      <c r="P29" s="37"/>
      <c r="Q29" s="37">
        <f>I29*P29/100</f>
        <v>0</v>
      </c>
      <c r="R29" s="37"/>
      <c r="S29" s="37"/>
      <c r="T29" s="38"/>
      <c r="U29" s="37">
        <f>I29*T29/100</f>
        <v>0</v>
      </c>
      <c r="V29" s="37"/>
      <c r="W29" s="37">
        <f>V29*I29/100</f>
        <v>0</v>
      </c>
      <c r="X29" s="37"/>
      <c r="Y29" s="37"/>
      <c r="Z29" s="37"/>
      <c r="AA29" s="39">
        <f>I29+K29+M29+O29+Q29+S29+U29+W29+Y29+Z29</f>
        <v>16333.830000000002</v>
      </c>
      <c r="AB29" s="46"/>
      <c r="AC29" s="46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</row>
    <row r="30" spans="2:47" s="31" customFormat="1" ht="39.75" customHeight="1" hidden="1">
      <c r="B30" s="247"/>
      <c r="C30" s="244"/>
      <c r="D30" s="36"/>
      <c r="E30" s="37"/>
      <c r="F30" s="37"/>
      <c r="G30" s="37"/>
      <c r="H30" s="37">
        <f>F30*G30/100</f>
        <v>0</v>
      </c>
      <c r="I30" s="37">
        <f>(F30+H30)*E30</f>
        <v>0</v>
      </c>
      <c r="J30" s="37"/>
      <c r="K30" s="37">
        <f>I30*J30/100</f>
        <v>0</v>
      </c>
      <c r="L30" s="37"/>
      <c r="M30" s="37">
        <f>I30*L30/100</f>
        <v>0</v>
      </c>
      <c r="N30" s="37"/>
      <c r="O30" s="37">
        <f>I30*N30/100</f>
        <v>0</v>
      </c>
      <c r="P30" s="37"/>
      <c r="Q30" s="37">
        <f>I30*P30/100</f>
        <v>0</v>
      </c>
      <c r="R30" s="37"/>
      <c r="S30" s="37"/>
      <c r="T30" s="38"/>
      <c r="U30" s="37">
        <f>I30*T30/100</f>
        <v>0</v>
      </c>
      <c r="V30" s="37"/>
      <c r="W30" s="37">
        <f>V30*I30/100</f>
        <v>0</v>
      </c>
      <c r="X30" s="37"/>
      <c r="Y30" s="37"/>
      <c r="Z30" s="37"/>
      <c r="AA30" s="39">
        <f>I30+K30+M30+O30+Q30+S30+U30+W30+Y30+Z30</f>
        <v>0</v>
      </c>
      <c r="AB30" s="46"/>
      <c r="AC30" s="46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</row>
    <row r="31" spans="2:47" s="31" customFormat="1" ht="39.75" customHeight="1" hidden="1">
      <c r="B31" s="247"/>
      <c r="C31" s="244"/>
      <c r="D31" s="36"/>
      <c r="E31" s="37"/>
      <c r="F31" s="37"/>
      <c r="G31" s="37"/>
      <c r="H31" s="37">
        <f>F31*G31/100</f>
        <v>0</v>
      </c>
      <c r="I31" s="37">
        <f>(F31+H31)*E31</f>
        <v>0</v>
      </c>
      <c r="J31" s="37"/>
      <c r="K31" s="37">
        <f>I31*J31/100</f>
        <v>0</v>
      </c>
      <c r="L31" s="37"/>
      <c r="M31" s="37">
        <f>I31*L31/100</f>
        <v>0</v>
      </c>
      <c r="N31" s="37"/>
      <c r="O31" s="37">
        <f>I31*N31/100</f>
        <v>0</v>
      </c>
      <c r="P31" s="37"/>
      <c r="Q31" s="37">
        <f>I31*P31/100</f>
        <v>0</v>
      </c>
      <c r="R31" s="37"/>
      <c r="S31" s="37"/>
      <c r="T31" s="38"/>
      <c r="U31" s="37">
        <f>I31*T31/100</f>
        <v>0</v>
      </c>
      <c r="V31" s="37"/>
      <c r="W31" s="37">
        <f>V31*I31/100</f>
        <v>0</v>
      </c>
      <c r="X31" s="37"/>
      <c r="Y31" s="37"/>
      <c r="Z31" s="37"/>
      <c r="AA31" s="39">
        <f>I31+K31+M31+O31+Q31+S31+U31+W31+Y31+Z31</f>
        <v>0</v>
      </c>
      <c r="AB31" s="46"/>
      <c r="AC31" s="46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</row>
    <row r="32" spans="2:47" s="31" customFormat="1" ht="39.75" customHeight="1">
      <c r="B32" s="247"/>
      <c r="C32" s="244"/>
      <c r="D32" s="42" t="s">
        <v>34</v>
      </c>
      <c r="E32" s="43">
        <f>SUM(E28:E31)</f>
        <v>1</v>
      </c>
      <c r="F32" s="43"/>
      <c r="G32" s="43"/>
      <c r="H32" s="43">
        <f aca="true" t="shared" si="8" ref="H32:AA32">SUM(H28:H31)</f>
        <v>0</v>
      </c>
      <c r="I32" s="43">
        <f>SUM(I28:I31)</f>
        <v>16333.830000000002</v>
      </c>
      <c r="J32" s="43"/>
      <c r="K32" s="43">
        <f t="shared" si="8"/>
        <v>0</v>
      </c>
      <c r="L32" s="43"/>
      <c r="M32" s="43">
        <f t="shared" si="8"/>
        <v>0</v>
      </c>
      <c r="N32" s="43"/>
      <c r="O32" s="43">
        <f t="shared" si="8"/>
        <v>0</v>
      </c>
      <c r="P32" s="43"/>
      <c r="Q32" s="43">
        <f t="shared" si="8"/>
        <v>0</v>
      </c>
      <c r="R32" s="43">
        <f t="shared" si="8"/>
        <v>0</v>
      </c>
      <c r="S32" s="43">
        <f t="shared" si="8"/>
        <v>0</v>
      </c>
      <c r="T32" s="44"/>
      <c r="U32" s="43">
        <f t="shared" si="8"/>
        <v>0</v>
      </c>
      <c r="V32" s="43"/>
      <c r="W32" s="43">
        <f t="shared" si="8"/>
        <v>0</v>
      </c>
      <c r="X32" s="43">
        <f t="shared" si="8"/>
        <v>0</v>
      </c>
      <c r="Y32" s="43">
        <f t="shared" si="8"/>
        <v>0</v>
      </c>
      <c r="Z32" s="43">
        <f t="shared" si="8"/>
        <v>0</v>
      </c>
      <c r="AA32" s="45">
        <f t="shared" si="8"/>
        <v>16333.830000000002</v>
      </c>
      <c r="AB32" s="46"/>
      <c r="AC32" s="46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</row>
    <row r="33" spans="2:47" s="31" customFormat="1" ht="39.75" customHeight="1">
      <c r="B33" s="47"/>
      <c r="C33" s="48"/>
      <c r="D33" s="49" t="s">
        <v>35</v>
      </c>
      <c r="E33" s="50">
        <f>E32+E27</f>
        <v>6</v>
      </c>
      <c r="F33" s="50"/>
      <c r="G33" s="50"/>
      <c r="H33" s="50">
        <f>H32+H27</f>
        <v>0</v>
      </c>
      <c r="I33" s="50">
        <f>I32+I27</f>
        <v>98794.25</v>
      </c>
      <c r="J33" s="50"/>
      <c r="K33" s="50">
        <f>K32+K27</f>
        <v>0</v>
      </c>
      <c r="L33" s="50"/>
      <c r="M33" s="50">
        <f>M32+M27</f>
        <v>0</v>
      </c>
      <c r="N33" s="50"/>
      <c r="O33" s="50">
        <f>O32+O27</f>
        <v>0</v>
      </c>
      <c r="P33" s="50"/>
      <c r="Q33" s="50">
        <f>Q32+Q27</f>
        <v>0</v>
      </c>
      <c r="R33" s="50">
        <f>R32+R27</f>
        <v>0</v>
      </c>
      <c r="S33" s="50">
        <f>S32+S27</f>
        <v>0</v>
      </c>
      <c r="T33" s="51"/>
      <c r="U33" s="50">
        <f>U32+U27</f>
        <v>6533.532000000001</v>
      </c>
      <c r="V33" s="50"/>
      <c r="W33" s="50">
        <f>W32+W27</f>
        <v>0</v>
      </c>
      <c r="X33" s="50">
        <f>X32+X27</f>
        <v>0</v>
      </c>
      <c r="Y33" s="50">
        <f>Y32+Y27</f>
        <v>0</v>
      </c>
      <c r="Z33" s="50">
        <f>Z32+Z27</f>
        <v>0</v>
      </c>
      <c r="AA33" s="52">
        <f>AA32+AA27</f>
        <v>105327.782</v>
      </c>
      <c r="AB33" s="46"/>
      <c r="AC33" s="46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</row>
    <row r="34" spans="2:47" s="31" customFormat="1" ht="39.75" customHeight="1">
      <c r="B34" s="247" t="s">
        <v>36</v>
      </c>
      <c r="C34" s="244" t="s">
        <v>23</v>
      </c>
      <c r="D34" s="36" t="s">
        <v>37</v>
      </c>
      <c r="E34" s="37">
        <v>1</v>
      </c>
      <c r="F34" s="37">
        <v>7324</v>
      </c>
      <c r="G34" s="37">
        <v>25</v>
      </c>
      <c r="H34" s="37">
        <f>F34*G34/100</f>
        <v>1831</v>
      </c>
      <c r="I34" s="37">
        <f>(F34+H34)*E34</f>
        <v>9155</v>
      </c>
      <c r="J34" s="37"/>
      <c r="K34" s="37">
        <f>I34*J34/100</f>
        <v>0</v>
      </c>
      <c r="L34" s="37"/>
      <c r="M34" s="37">
        <f>I34*L34/100</f>
        <v>0</v>
      </c>
      <c r="N34" s="37"/>
      <c r="O34" s="37">
        <f>I34*N34/100</f>
        <v>0</v>
      </c>
      <c r="P34" s="37"/>
      <c r="Q34" s="37">
        <f>I34*P34/100</f>
        <v>0</v>
      </c>
      <c r="R34" s="37"/>
      <c r="S34" s="37"/>
      <c r="T34" s="38"/>
      <c r="U34" s="37">
        <f>I34*T34/100</f>
        <v>0</v>
      </c>
      <c r="V34" s="37"/>
      <c r="W34" s="37">
        <f>V34*I34/100</f>
        <v>0</v>
      </c>
      <c r="X34" s="37"/>
      <c r="Y34" s="37"/>
      <c r="Z34" s="37">
        <v>334</v>
      </c>
      <c r="AA34" s="39">
        <f aca="true" t="shared" si="9" ref="AA34:AA44">I34+K34+M34+O34+Q34+S34+U34+W34+Y34+Z34</f>
        <v>9489</v>
      </c>
      <c r="AB34" s="40"/>
      <c r="AC34" s="40"/>
      <c r="AD34" s="40"/>
      <c r="AE34" s="40"/>
      <c r="AF34" s="40"/>
      <c r="AG34" s="40"/>
      <c r="AH34" s="40"/>
      <c r="AI34" s="40"/>
      <c r="AJ34" s="40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</row>
    <row r="35" spans="2:47" s="31" customFormat="1" ht="39.75" customHeight="1">
      <c r="B35" s="247"/>
      <c r="C35" s="244"/>
      <c r="D35" s="36" t="s">
        <v>38</v>
      </c>
      <c r="E35" s="37">
        <v>1</v>
      </c>
      <c r="F35" s="37">
        <v>5976</v>
      </c>
      <c r="G35" s="37">
        <v>25</v>
      </c>
      <c r="H35" s="37">
        <f aca="true" t="shared" si="10" ref="H35:H44">F35*G35/100</f>
        <v>1494</v>
      </c>
      <c r="I35" s="37">
        <f aca="true" t="shared" si="11" ref="I35:I44">(F35+H35)*E35</f>
        <v>7470</v>
      </c>
      <c r="J35" s="37"/>
      <c r="K35" s="37">
        <f aca="true" t="shared" si="12" ref="K35:K44">I35*J35/100</f>
        <v>0</v>
      </c>
      <c r="L35" s="37"/>
      <c r="M35" s="37">
        <f aca="true" t="shared" si="13" ref="M35:M44">I35*L35/100</f>
        <v>0</v>
      </c>
      <c r="N35" s="37"/>
      <c r="O35" s="37">
        <f aca="true" t="shared" si="14" ref="O35:O44">I35*N35/100</f>
        <v>0</v>
      </c>
      <c r="P35" s="37"/>
      <c r="Q35" s="37">
        <f aca="true" t="shared" si="15" ref="Q35:Q44">I35*P35/100</f>
        <v>0</v>
      </c>
      <c r="R35" s="37"/>
      <c r="S35" s="37"/>
      <c r="T35" s="38"/>
      <c r="U35" s="37">
        <f aca="true" t="shared" si="16" ref="U35:U44">I35*T35/100</f>
        <v>0</v>
      </c>
      <c r="V35" s="37"/>
      <c r="W35" s="37">
        <f aca="true" t="shared" si="17" ref="W35:W44">V35*I35/100</f>
        <v>0</v>
      </c>
      <c r="X35" s="37"/>
      <c r="Y35" s="37"/>
      <c r="Z35" s="37">
        <v>2019</v>
      </c>
      <c r="AA35" s="39">
        <f t="shared" si="9"/>
        <v>9489</v>
      </c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</row>
    <row r="36" spans="2:47" s="31" customFormat="1" ht="0.75" customHeight="1">
      <c r="B36" s="247"/>
      <c r="C36" s="244"/>
      <c r="D36" s="36" t="s">
        <v>39</v>
      </c>
      <c r="E36" s="37"/>
      <c r="F36" s="37"/>
      <c r="G36" s="37"/>
      <c r="H36" s="37">
        <f t="shared" si="10"/>
        <v>0</v>
      </c>
      <c r="I36" s="37">
        <f t="shared" si="11"/>
        <v>0</v>
      </c>
      <c r="J36" s="37"/>
      <c r="K36" s="37">
        <f t="shared" si="12"/>
        <v>0</v>
      </c>
      <c r="L36" s="37"/>
      <c r="M36" s="37">
        <f t="shared" si="13"/>
        <v>0</v>
      </c>
      <c r="N36" s="37"/>
      <c r="O36" s="37">
        <f t="shared" si="14"/>
        <v>0</v>
      </c>
      <c r="P36" s="37"/>
      <c r="Q36" s="37">
        <f t="shared" si="15"/>
        <v>0</v>
      </c>
      <c r="R36" s="37"/>
      <c r="S36" s="37"/>
      <c r="T36" s="38"/>
      <c r="U36" s="37">
        <f t="shared" si="16"/>
        <v>0</v>
      </c>
      <c r="V36" s="37"/>
      <c r="W36" s="37">
        <f t="shared" si="17"/>
        <v>0</v>
      </c>
      <c r="X36" s="37"/>
      <c r="Y36" s="37"/>
      <c r="Z36" s="37">
        <f>(7800*E36)-I36</f>
        <v>0</v>
      </c>
      <c r="AA36" s="39">
        <f t="shared" si="9"/>
        <v>0</v>
      </c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</row>
    <row r="37" spans="2:47" s="31" customFormat="1" ht="39.75" customHeight="1">
      <c r="B37" s="247"/>
      <c r="C37" s="244"/>
      <c r="D37" s="36" t="s">
        <v>40</v>
      </c>
      <c r="E37" s="37">
        <v>1.5</v>
      </c>
      <c r="F37" s="37">
        <v>7475.11</v>
      </c>
      <c r="G37" s="37">
        <v>25</v>
      </c>
      <c r="H37" s="37">
        <f>F37*G37/100</f>
        <v>1868.7775</v>
      </c>
      <c r="I37" s="37">
        <v>14015.83</v>
      </c>
      <c r="J37" s="37"/>
      <c r="K37" s="37">
        <f t="shared" si="12"/>
        <v>0</v>
      </c>
      <c r="L37" s="37"/>
      <c r="M37" s="37">
        <f t="shared" si="13"/>
        <v>0</v>
      </c>
      <c r="N37" s="37"/>
      <c r="O37" s="37">
        <f t="shared" si="14"/>
        <v>0</v>
      </c>
      <c r="P37" s="37"/>
      <c r="Q37" s="37">
        <f t="shared" si="15"/>
        <v>0</v>
      </c>
      <c r="R37" s="37"/>
      <c r="S37" s="37"/>
      <c r="T37" s="38"/>
      <c r="U37" s="37">
        <f t="shared" si="16"/>
        <v>0</v>
      </c>
      <c r="V37" s="37"/>
      <c r="W37" s="37">
        <f t="shared" si="17"/>
        <v>0</v>
      </c>
      <c r="X37" s="37"/>
      <c r="Y37" s="37"/>
      <c r="Z37" s="37">
        <v>217.68</v>
      </c>
      <c r="AA37" s="39">
        <f t="shared" si="9"/>
        <v>14233.51</v>
      </c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</row>
    <row r="38" spans="2:47" s="31" customFormat="1" ht="0.75" customHeight="1">
      <c r="B38" s="247"/>
      <c r="C38" s="244"/>
      <c r="D38" s="36" t="s">
        <v>41</v>
      </c>
      <c r="E38" s="37"/>
      <c r="F38" s="37"/>
      <c r="G38" s="37"/>
      <c r="H38" s="37"/>
      <c r="I38" s="37"/>
      <c r="J38" s="37"/>
      <c r="K38" s="37">
        <f t="shared" si="12"/>
        <v>0</v>
      </c>
      <c r="L38" s="37"/>
      <c r="M38" s="37">
        <f t="shared" si="13"/>
        <v>0</v>
      </c>
      <c r="N38" s="37"/>
      <c r="O38" s="37">
        <f t="shared" si="14"/>
        <v>0</v>
      </c>
      <c r="P38" s="37"/>
      <c r="Q38" s="37">
        <f t="shared" si="15"/>
        <v>0</v>
      </c>
      <c r="R38" s="37"/>
      <c r="S38" s="37"/>
      <c r="T38" s="38"/>
      <c r="U38" s="37">
        <f t="shared" si="16"/>
        <v>0</v>
      </c>
      <c r="V38" s="37"/>
      <c r="W38" s="37">
        <f t="shared" si="17"/>
        <v>0</v>
      </c>
      <c r="X38" s="37"/>
      <c r="Y38" s="37"/>
      <c r="Z38" s="37"/>
      <c r="AA38" s="39">
        <f t="shared" si="9"/>
        <v>0</v>
      </c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</row>
    <row r="39" spans="2:47" s="31" customFormat="1" ht="39.75" customHeight="1" hidden="1">
      <c r="B39" s="247"/>
      <c r="C39" s="244"/>
      <c r="D39" s="36" t="s">
        <v>41</v>
      </c>
      <c r="E39" s="37"/>
      <c r="F39" s="37"/>
      <c r="G39" s="37"/>
      <c r="H39" s="37">
        <f t="shared" si="10"/>
        <v>0</v>
      </c>
      <c r="I39" s="37">
        <f t="shared" si="11"/>
        <v>0</v>
      </c>
      <c r="J39" s="37"/>
      <c r="K39" s="37">
        <f t="shared" si="12"/>
        <v>0</v>
      </c>
      <c r="L39" s="37"/>
      <c r="M39" s="37">
        <f t="shared" si="13"/>
        <v>0</v>
      </c>
      <c r="N39" s="37"/>
      <c r="O39" s="37">
        <f t="shared" si="14"/>
        <v>0</v>
      </c>
      <c r="P39" s="37"/>
      <c r="Q39" s="37">
        <f t="shared" si="15"/>
        <v>0</v>
      </c>
      <c r="R39" s="37"/>
      <c r="S39" s="37"/>
      <c r="T39" s="38"/>
      <c r="U39" s="37">
        <f t="shared" si="16"/>
        <v>0</v>
      </c>
      <c r="V39" s="37"/>
      <c r="W39" s="37">
        <f t="shared" si="17"/>
        <v>0</v>
      </c>
      <c r="X39" s="37"/>
      <c r="Y39" s="37"/>
      <c r="Z39" s="37">
        <f>(7800*E39)-I39</f>
        <v>0</v>
      </c>
      <c r="AA39" s="39">
        <f t="shared" si="9"/>
        <v>0</v>
      </c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</row>
    <row r="40" spans="2:47" s="31" customFormat="1" ht="39.75" customHeight="1" hidden="1">
      <c r="B40" s="247"/>
      <c r="C40" s="244"/>
      <c r="D40" s="36" t="s">
        <v>41</v>
      </c>
      <c r="E40" s="37"/>
      <c r="F40" s="37"/>
      <c r="G40" s="37"/>
      <c r="H40" s="37">
        <f t="shared" si="10"/>
        <v>0</v>
      </c>
      <c r="I40" s="37">
        <f t="shared" si="11"/>
        <v>0</v>
      </c>
      <c r="J40" s="37"/>
      <c r="K40" s="37">
        <f t="shared" si="12"/>
        <v>0</v>
      </c>
      <c r="L40" s="37"/>
      <c r="M40" s="37">
        <f t="shared" si="13"/>
        <v>0</v>
      </c>
      <c r="N40" s="37"/>
      <c r="O40" s="37">
        <f t="shared" si="14"/>
        <v>0</v>
      </c>
      <c r="P40" s="37"/>
      <c r="Q40" s="37">
        <f t="shared" si="15"/>
        <v>0</v>
      </c>
      <c r="R40" s="37"/>
      <c r="S40" s="37"/>
      <c r="T40" s="38"/>
      <c r="U40" s="37">
        <f t="shared" si="16"/>
        <v>0</v>
      </c>
      <c r="V40" s="37"/>
      <c r="W40" s="37">
        <f t="shared" si="17"/>
        <v>0</v>
      </c>
      <c r="X40" s="37"/>
      <c r="Y40" s="37"/>
      <c r="Z40" s="37">
        <f>(7800*E40)-I40</f>
        <v>0</v>
      </c>
      <c r="AA40" s="39">
        <f t="shared" si="9"/>
        <v>0</v>
      </c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</row>
    <row r="41" spans="2:47" s="31" customFormat="1" ht="39.75" customHeight="1">
      <c r="B41" s="247"/>
      <c r="C41" s="244"/>
      <c r="D41" s="36" t="s">
        <v>42</v>
      </c>
      <c r="E41" s="37">
        <v>1</v>
      </c>
      <c r="F41" s="37">
        <v>6057</v>
      </c>
      <c r="G41" s="37">
        <v>25</v>
      </c>
      <c r="H41" s="37">
        <f t="shared" si="10"/>
        <v>1514.25</v>
      </c>
      <c r="I41" s="37">
        <f t="shared" si="11"/>
        <v>7571.25</v>
      </c>
      <c r="J41" s="37"/>
      <c r="K41" s="37">
        <f t="shared" si="12"/>
        <v>0</v>
      </c>
      <c r="L41" s="37"/>
      <c r="M41" s="37">
        <f t="shared" si="13"/>
        <v>0</v>
      </c>
      <c r="N41" s="37"/>
      <c r="O41" s="37">
        <f t="shared" si="14"/>
        <v>0</v>
      </c>
      <c r="P41" s="37"/>
      <c r="Q41" s="37">
        <f t="shared" si="15"/>
        <v>0</v>
      </c>
      <c r="R41" s="37"/>
      <c r="S41" s="37"/>
      <c r="T41" s="38"/>
      <c r="U41" s="37">
        <f t="shared" si="16"/>
        <v>0</v>
      </c>
      <c r="V41" s="37"/>
      <c r="W41" s="37">
        <f t="shared" si="17"/>
        <v>0</v>
      </c>
      <c r="X41" s="37"/>
      <c r="Y41" s="37"/>
      <c r="Z41" s="37">
        <v>1917.75</v>
      </c>
      <c r="AA41" s="39">
        <f t="shared" si="9"/>
        <v>9489</v>
      </c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</row>
    <row r="42" spans="2:47" s="31" customFormat="1" ht="39.75" customHeight="1">
      <c r="B42" s="247"/>
      <c r="C42" s="244"/>
      <c r="D42" s="36" t="s">
        <v>43</v>
      </c>
      <c r="E42" s="37">
        <v>1</v>
      </c>
      <c r="F42" s="37">
        <v>7882</v>
      </c>
      <c r="G42" s="37">
        <v>25</v>
      </c>
      <c r="H42" s="37">
        <f t="shared" si="10"/>
        <v>1970.5</v>
      </c>
      <c r="I42" s="37">
        <f t="shared" si="11"/>
        <v>9852.5</v>
      </c>
      <c r="J42" s="37">
        <v>20</v>
      </c>
      <c r="K42" s="37">
        <f t="shared" si="12"/>
        <v>1970.5</v>
      </c>
      <c r="L42" s="37"/>
      <c r="M42" s="37">
        <f t="shared" si="13"/>
        <v>0</v>
      </c>
      <c r="N42" s="37"/>
      <c r="O42" s="37">
        <f t="shared" si="14"/>
        <v>0</v>
      </c>
      <c r="P42" s="37"/>
      <c r="Q42" s="37">
        <f t="shared" si="15"/>
        <v>0</v>
      </c>
      <c r="R42" s="37"/>
      <c r="S42" s="37"/>
      <c r="T42" s="38"/>
      <c r="U42" s="37">
        <f t="shared" si="16"/>
        <v>0</v>
      </c>
      <c r="V42" s="37"/>
      <c r="W42" s="37">
        <f t="shared" si="17"/>
        <v>0</v>
      </c>
      <c r="X42" s="37"/>
      <c r="Y42" s="37"/>
      <c r="Z42" s="37"/>
      <c r="AA42" s="39">
        <f t="shared" si="9"/>
        <v>11823</v>
      </c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</row>
    <row r="43" spans="2:47" s="31" customFormat="1" ht="0.75" customHeight="1">
      <c r="B43" s="247"/>
      <c r="C43" s="244"/>
      <c r="D43" s="36" t="s">
        <v>44</v>
      </c>
      <c r="E43" s="37">
        <v>0</v>
      </c>
      <c r="F43" s="37"/>
      <c r="G43" s="37"/>
      <c r="H43" s="37">
        <f t="shared" si="10"/>
        <v>0</v>
      </c>
      <c r="I43" s="37">
        <f t="shared" si="11"/>
        <v>0</v>
      </c>
      <c r="J43" s="37"/>
      <c r="K43" s="37">
        <f t="shared" si="12"/>
        <v>0</v>
      </c>
      <c r="L43" s="37"/>
      <c r="M43" s="37">
        <f t="shared" si="13"/>
        <v>0</v>
      </c>
      <c r="N43" s="37"/>
      <c r="O43" s="37">
        <f t="shared" si="14"/>
        <v>0</v>
      </c>
      <c r="P43" s="37"/>
      <c r="Q43" s="37">
        <f t="shared" si="15"/>
        <v>0</v>
      </c>
      <c r="R43" s="37"/>
      <c r="S43" s="37"/>
      <c r="T43" s="38"/>
      <c r="U43" s="37">
        <f t="shared" si="16"/>
        <v>0</v>
      </c>
      <c r="V43" s="37"/>
      <c r="W43" s="37">
        <f t="shared" si="17"/>
        <v>0</v>
      </c>
      <c r="X43" s="37"/>
      <c r="Y43" s="37"/>
      <c r="Z43" s="37"/>
      <c r="AA43" s="39">
        <f t="shared" si="9"/>
        <v>0</v>
      </c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</row>
    <row r="44" spans="2:47" s="31" customFormat="1" ht="39.75" customHeight="1" hidden="1">
      <c r="B44" s="247"/>
      <c r="C44" s="244"/>
      <c r="D44" s="36"/>
      <c r="E44" s="37"/>
      <c r="F44" s="37"/>
      <c r="G44" s="37"/>
      <c r="H44" s="37">
        <f t="shared" si="10"/>
        <v>0</v>
      </c>
      <c r="I44" s="37">
        <f t="shared" si="11"/>
        <v>0</v>
      </c>
      <c r="J44" s="37"/>
      <c r="K44" s="37">
        <f t="shared" si="12"/>
        <v>0</v>
      </c>
      <c r="L44" s="37"/>
      <c r="M44" s="37">
        <f t="shared" si="13"/>
        <v>0</v>
      </c>
      <c r="N44" s="37"/>
      <c r="O44" s="37">
        <f t="shared" si="14"/>
        <v>0</v>
      </c>
      <c r="P44" s="37"/>
      <c r="Q44" s="37">
        <f t="shared" si="15"/>
        <v>0</v>
      </c>
      <c r="R44" s="37"/>
      <c r="S44" s="37"/>
      <c r="T44" s="38"/>
      <c r="U44" s="37">
        <f t="shared" si="16"/>
        <v>0</v>
      </c>
      <c r="V44" s="37"/>
      <c r="W44" s="37">
        <f t="shared" si="17"/>
        <v>0</v>
      </c>
      <c r="X44" s="37"/>
      <c r="Y44" s="37"/>
      <c r="Z44" s="37"/>
      <c r="AA44" s="39">
        <f t="shared" si="9"/>
        <v>0</v>
      </c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</row>
    <row r="45" spans="2:47" s="31" customFormat="1" ht="39.75" customHeight="1">
      <c r="B45" s="247"/>
      <c r="C45" s="244"/>
      <c r="D45" s="42" t="s">
        <v>31</v>
      </c>
      <c r="E45" s="43">
        <f>SUM(E34:E44)</f>
        <v>5.5</v>
      </c>
      <c r="F45" s="43"/>
      <c r="G45" s="43"/>
      <c r="H45" s="43">
        <f>SUM(H34:H44)</f>
        <v>8678.5275</v>
      </c>
      <c r="I45" s="43">
        <f>SUM(I34:I44)</f>
        <v>48064.58</v>
      </c>
      <c r="J45" s="43"/>
      <c r="K45" s="43">
        <f aca="true" t="shared" si="18" ref="K45:AA45">SUM(K34:K44)</f>
        <v>1970.5</v>
      </c>
      <c r="L45" s="43">
        <f t="shared" si="18"/>
        <v>0</v>
      </c>
      <c r="M45" s="43">
        <f t="shared" si="18"/>
        <v>0</v>
      </c>
      <c r="N45" s="43">
        <f t="shared" si="18"/>
        <v>0</v>
      </c>
      <c r="O45" s="43">
        <f t="shared" si="18"/>
        <v>0</v>
      </c>
      <c r="P45" s="43">
        <f t="shared" si="18"/>
        <v>0</v>
      </c>
      <c r="Q45" s="43">
        <f t="shared" si="18"/>
        <v>0</v>
      </c>
      <c r="R45" s="43">
        <f t="shared" si="18"/>
        <v>0</v>
      </c>
      <c r="S45" s="43">
        <f t="shared" si="18"/>
        <v>0</v>
      </c>
      <c r="T45" s="44">
        <f t="shared" si="18"/>
        <v>0</v>
      </c>
      <c r="U45" s="43">
        <f t="shared" si="18"/>
        <v>0</v>
      </c>
      <c r="V45" s="43">
        <f t="shared" si="18"/>
        <v>0</v>
      </c>
      <c r="W45" s="43">
        <f t="shared" si="18"/>
        <v>0</v>
      </c>
      <c r="X45" s="43">
        <f t="shared" si="18"/>
        <v>0</v>
      </c>
      <c r="Y45" s="43">
        <f t="shared" si="18"/>
        <v>0</v>
      </c>
      <c r="Z45" s="43">
        <f t="shared" si="18"/>
        <v>4488.43</v>
      </c>
      <c r="AA45" s="45">
        <f t="shared" si="18"/>
        <v>54523.51</v>
      </c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</row>
    <row r="46" spans="2:47" s="31" customFormat="1" ht="38.25" customHeight="1">
      <c r="B46" s="247"/>
      <c r="C46" s="244" t="s">
        <v>32</v>
      </c>
      <c r="D46" s="36" t="s">
        <v>41</v>
      </c>
      <c r="E46" s="37">
        <v>10</v>
      </c>
      <c r="F46" s="37">
        <v>6057</v>
      </c>
      <c r="G46" s="37">
        <v>25</v>
      </c>
      <c r="H46" s="37">
        <f>F46*G46/100</f>
        <v>1514.25</v>
      </c>
      <c r="I46" s="37">
        <f>(F46+H46)*E46</f>
        <v>75712.5</v>
      </c>
      <c r="J46" s="37"/>
      <c r="K46" s="37">
        <f>I46*J46/100</f>
        <v>0</v>
      </c>
      <c r="L46" s="37"/>
      <c r="M46" s="37">
        <f>I46*L46/100</f>
        <v>0</v>
      </c>
      <c r="N46" s="37"/>
      <c r="O46" s="37">
        <f>I46*N46/100</f>
        <v>0</v>
      </c>
      <c r="P46" s="37"/>
      <c r="Q46" s="37">
        <f>I46*P46/100</f>
        <v>0</v>
      </c>
      <c r="R46" s="37"/>
      <c r="S46" s="37"/>
      <c r="T46" s="38"/>
      <c r="U46" s="37">
        <f>I46*T46/100</f>
        <v>0</v>
      </c>
      <c r="V46" s="37"/>
      <c r="W46" s="37">
        <f>V46*I46/100</f>
        <v>0</v>
      </c>
      <c r="X46" s="37"/>
      <c r="Y46" s="37"/>
      <c r="Z46" s="37">
        <v>19177.5</v>
      </c>
      <c r="AA46" s="39">
        <f aca="true" t="shared" si="19" ref="AA46:AA56">I46+K46+M46+O46+Q46+S46+U46+W46+Y46+Z46</f>
        <v>94890</v>
      </c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</row>
    <row r="47" spans="2:47" s="31" customFormat="1" ht="39.75" customHeight="1" hidden="1">
      <c r="B47" s="247"/>
      <c r="C47" s="244"/>
      <c r="D47" s="36" t="s">
        <v>41</v>
      </c>
      <c r="E47" s="37"/>
      <c r="F47" s="37"/>
      <c r="G47" s="37"/>
      <c r="H47" s="37"/>
      <c r="I47" s="37"/>
      <c r="J47" s="37"/>
      <c r="K47" s="37">
        <f aca="true" t="shared" si="20" ref="K47:K56">I47*J47/100</f>
        <v>0</v>
      </c>
      <c r="L47" s="37"/>
      <c r="M47" s="37">
        <f aca="true" t="shared" si="21" ref="M47:M56">I47*L47/100</f>
        <v>0</v>
      </c>
      <c r="N47" s="37"/>
      <c r="O47" s="37">
        <f aca="true" t="shared" si="22" ref="O47:O56">I47*N47/100</f>
        <v>0</v>
      </c>
      <c r="P47" s="37"/>
      <c r="Q47" s="37">
        <f aca="true" t="shared" si="23" ref="Q47:Q56">I47*P47/100</f>
        <v>0</v>
      </c>
      <c r="R47" s="37"/>
      <c r="S47" s="37"/>
      <c r="T47" s="38"/>
      <c r="U47" s="37">
        <f aca="true" t="shared" si="24" ref="U47:U56">I47*T47/100</f>
        <v>0</v>
      </c>
      <c r="V47" s="37"/>
      <c r="W47" s="37">
        <f aca="true" t="shared" si="25" ref="W47:W56">V47*I47/100</f>
        <v>0</v>
      </c>
      <c r="X47" s="37"/>
      <c r="Y47" s="37"/>
      <c r="Z47" s="37">
        <f>(7800*E47)-I47</f>
        <v>0</v>
      </c>
      <c r="AA47" s="39">
        <f t="shared" si="19"/>
        <v>0</v>
      </c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</row>
    <row r="48" spans="2:47" s="31" customFormat="1" ht="39.75" customHeight="1">
      <c r="B48" s="247"/>
      <c r="C48" s="244"/>
      <c r="D48" s="36" t="s">
        <v>45</v>
      </c>
      <c r="E48" s="37">
        <v>1.25</v>
      </c>
      <c r="F48" s="37">
        <v>5976</v>
      </c>
      <c r="G48" s="37">
        <v>25</v>
      </c>
      <c r="H48" s="37">
        <f aca="true" t="shared" si="26" ref="H48:H56">F48*G48/100</f>
        <v>1494</v>
      </c>
      <c r="I48" s="37">
        <f aca="true" t="shared" si="27" ref="I48:I56">(F48+H48)*E48</f>
        <v>9337.5</v>
      </c>
      <c r="J48" s="37"/>
      <c r="K48" s="37">
        <f t="shared" si="20"/>
        <v>0</v>
      </c>
      <c r="L48" s="37"/>
      <c r="M48" s="37">
        <f t="shared" si="21"/>
        <v>0</v>
      </c>
      <c r="N48" s="37"/>
      <c r="O48" s="37">
        <f t="shared" si="22"/>
        <v>0</v>
      </c>
      <c r="P48" s="37"/>
      <c r="Q48" s="37">
        <f t="shared" si="23"/>
        <v>0</v>
      </c>
      <c r="R48" s="37"/>
      <c r="S48" s="37"/>
      <c r="T48" s="38"/>
      <c r="U48" s="37">
        <f t="shared" si="24"/>
        <v>0</v>
      </c>
      <c r="V48" s="37"/>
      <c r="W48" s="37">
        <f t="shared" si="25"/>
        <v>0</v>
      </c>
      <c r="X48" s="37"/>
      <c r="Y48" s="37"/>
      <c r="Z48" s="37">
        <v>151.5</v>
      </c>
      <c r="AA48" s="39">
        <f t="shared" si="19"/>
        <v>9489</v>
      </c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</row>
    <row r="49" spans="2:47" s="31" customFormat="1" ht="38.25" customHeight="1">
      <c r="B49" s="247"/>
      <c r="C49" s="244"/>
      <c r="D49" s="36" t="s">
        <v>43</v>
      </c>
      <c r="E49" s="37">
        <v>1</v>
      </c>
      <c r="F49" s="37">
        <v>8463</v>
      </c>
      <c r="G49" s="37">
        <v>25</v>
      </c>
      <c r="H49" s="37">
        <f t="shared" si="26"/>
        <v>2115.75</v>
      </c>
      <c r="I49" s="37">
        <f t="shared" si="27"/>
        <v>10578.75</v>
      </c>
      <c r="J49" s="37">
        <v>20</v>
      </c>
      <c r="K49" s="37">
        <f t="shared" si="20"/>
        <v>2115.75</v>
      </c>
      <c r="L49" s="37"/>
      <c r="M49" s="37">
        <f t="shared" si="21"/>
        <v>0</v>
      </c>
      <c r="N49" s="37"/>
      <c r="O49" s="37">
        <f t="shared" si="22"/>
        <v>0</v>
      </c>
      <c r="P49" s="37"/>
      <c r="Q49" s="37">
        <f t="shared" si="23"/>
        <v>0</v>
      </c>
      <c r="R49" s="37"/>
      <c r="S49" s="37"/>
      <c r="T49" s="38"/>
      <c r="U49" s="37">
        <f t="shared" si="24"/>
        <v>0</v>
      </c>
      <c r="V49" s="37"/>
      <c r="W49" s="37">
        <f t="shared" si="25"/>
        <v>0</v>
      </c>
      <c r="X49" s="37"/>
      <c r="Y49" s="37"/>
      <c r="Z49" s="37"/>
      <c r="AA49" s="39">
        <f t="shared" si="19"/>
        <v>12694.5</v>
      </c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</row>
    <row r="50" spans="2:47" s="31" customFormat="1" ht="39.75" customHeight="1" hidden="1">
      <c r="B50" s="247"/>
      <c r="C50" s="244"/>
      <c r="D50" s="36" t="s">
        <v>42</v>
      </c>
      <c r="E50" s="37"/>
      <c r="F50" s="37"/>
      <c r="G50" s="37"/>
      <c r="H50" s="37">
        <f t="shared" si="26"/>
        <v>0</v>
      </c>
      <c r="I50" s="37">
        <f t="shared" si="27"/>
        <v>0</v>
      </c>
      <c r="J50" s="37"/>
      <c r="K50" s="37">
        <f t="shared" si="20"/>
        <v>0</v>
      </c>
      <c r="L50" s="37"/>
      <c r="M50" s="37">
        <f t="shared" si="21"/>
        <v>0</v>
      </c>
      <c r="N50" s="37"/>
      <c r="O50" s="37">
        <f t="shared" si="22"/>
        <v>0</v>
      </c>
      <c r="P50" s="37"/>
      <c r="Q50" s="37">
        <f t="shared" si="23"/>
        <v>0</v>
      </c>
      <c r="R50" s="37"/>
      <c r="S50" s="37"/>
      <c r="T50" s="38"/>
      <c r="U50" s="37">
        <f t="shared" si="24"/>
        <v>0</v>
      </c>
      <c r="V50" s="37"/>
      <c r="W50" s="37">
        <f t="shared" si="25"/>
        <v>0</v>
      </c>
      <c r="X50" s="37"/>
      <c r="Y50" s="37"/>
      <c r="Z50" s="37">
        <f>(7800*E50)-I50</f>
        <v>0</v>
      </c>
      <c r="AA50" s="39">
        <f t="shared" si="19"/>
        <v>0</v>
      </c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</row>
    <row r="51" spans="2:47" s="31" customFormat="1" ht="39.75" customHeight="1">
      <c r="B51" s="247"/>
      <c r="C51" s="244"/>
      <c r="D51" s="36" t="s">
        <v>46</v>
      </c>
      <c r="E51" s="37">
        <v>2</v>
      </c>
      <c r="F51" s="37">
        <v>6089</v>
      </c>
      <c r="G51" s="37">
        <v>25</v>
      </c>
      <c r="H51" s="37">
        <f>F51*G51/100</f>
        <v>1522.25</v>
      </c>
      <c r="I51" s="37">
        <f>(F51+H51)*E51</f>
        <v>15222.5</v>
      </c>
      <c r="J51" s="37"/>
      <c r="K51" s="37">
        <f t="shared" si="20"/>
        <v>0</v>
      </c>
      <c r="L51" s="37"/>
      <c r="M51" s="37">
        <f t="shared" si="21"/>
        <v>0</v>
      </c>
      <c r="N51" s="37"/>
      <c r="O51" s="37">
        <f t="shared" si="22"/>
        <v>0</v>
      </c>
      <c r="P51" s="37"/>
      <c r="Q51" s="37">
        <f t="shared" si="23"/>
        <v>0</v>
      </c>
      <c r="R51" s="37"/>
      <c r="S51" s="37"/>
      <c r="T51" s="38"/>
      <c r="U51" s="37">
        <f t="shared" si="24"/>
        <v>0</v>
      </c>
      <c r="V51" s="37"/>
      <c r="W51" s="37">
        <f t="shared" si="25"/>
        <v>0</v>
      </c>
      <c r="X51" s="37"/>
      <c r="Y51" s="37"/>
      <c r="Z51" s="37">
        <v>3755.5</v>
      </c>
      <c r="AA51" s="39">
        <f t="shared" si="19"/>
        <v>18978</v>
      </c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</row>
    <row r="52" spans="2:47" s="31" customFormat="1" ht="39.75" customHeight="1">
      <c r="B52" s="247"/>
      <c r="C52" s="244"/>
      <c r="D52" s="36" t="s">
        <v>47</v>
      </c>
      <c r="E52" s="37">
        <v>1</v>
      </c>
      <c r="F52" s="37">
        <v>6057</v>
      </c>
      <c r="G52" s="37">
        <v>25</v>
      </c>
      <c r="H52" s="37">
        <f t="shared" si="26"/>
        <v>1514.25</v>
      </c>
      <c r="I52" s="37">
        <f t="shared" si="27"/>
        <v>7571.25</v>
      </c>
      <c r="J52" s="37"/>
      <c r="K52" s="37">
        <f t="shared" si="20"/>
        <v>0</v>
      </c>
      <c r="L52" s="37"/>
      <c r="M52" s="37">
        <f t="shared" si="21"/>
        <v>0</v>
      </c>
      <c r="N52" s="37"/>
      <c r="O52" s="37">
        <f t="shared" si="22"/>
        <v>0</v>
      </c>
      <c r="P52" s="37"/>
      <c r="Q52" s="37">
        <f t="shared" si="23"/>
        <v>0</v>
      </c>
      <c r="R52" s="37"/>
      <c r="S52" s="37"/>
      <c r="T52" s="38"/>
      <c r="U52" s="37">
        <f t="shared" si="24"/>
        <v>0</v>
      </c>
      <c r="V52" s="37"/>
      <c r="W52" s="37">
        <f t="shared" si="25"/>
        <v>0</v>
      </c>
      <c r="X52" s="37"/>
      <c r="Y52" s="37"/>
      <c r="Z52" s="37">
        <v>1917.75</v>
      </c>
      <c r="AA52" s="39">
        <f t="shared" si="19"/>
        <v>9489</v>
      </c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</row>
    <row r="53" spans="2:47" s="31" customFormat="1" ht="39.75" customHeight="1" hidden="1">
      <c r="B53" s="247"/>
      <c r="C53" s="244"/>
      <c r="D53" s="36"/>
      <c r="E53" s="37"/>
      <c r="F53" s="37"/>
      <c r="G53" s="37"/>
      <c r="H53" s="37">
        <f t="shared" si="26"/>
        <v>0</v>
      </c>
      <c r="I53" s="37">
        <f t="shared" si="27"/>
        <v>0</v>
      </c>
      <c r="J53" s="37"/>
      <c r="K53" s="37">
        <f t="shared" si="20"/>
        <v>0</v>
      </c>
      <c r="L53" s="37"/>
      <c r="M53" s="37">
        <f t="shared" si="21"/>
        <v>0</v>
      </c>
      <c r="N53" s="37"/>
      <c r="O53" s="37">
        <f t="shared" si="22"/>
        <v>0</v>
      </c>
      <c r="P53" s="37"/>
      <c r="Q53" s="37">
        <f t="shared" si="23"/>
        <v>0</v>
      </c>
      <c r="R53" s="37"/>
      <c r="S53" s="37"/>
      <c r="T53" s="38"/>
      <c r="U53" s="37">
        <f t="shared" si="24"/>
        <v>0</v>
      </c>
      <c r="V53" s="37"/>
      <c r="W53" s="37">
        <f t="shared" si="25"/>
        <v>0</v>
      </c>
      <c r="X53" s="37"/>
      <c r="Y53" s="37"/>
      <c r="Z53" s="37"/>
      <c r="AA53" s="39">
        <f t="shared" si="19"/>
        <v>0</v>
      </c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</row>
    <row r="54" spans="2:47" s="31" customFormat="1" ht="39.75" customHeight="1" hidden="1">
      <c r="B54" s="247"/>
      <c r="C54" s="244"/>
      <c r="D54" s="36"/>
      <c r="E54" s="37"/>
      <c r="F54" s="37"/>
      <c r="G54" s="37"/>
      <c r="H54" s="37">
        <f t="shared" si="26"/>
        <v>0</v>
      </c>
      <c r="I54" s="37">
        <f t="shared" si="27"/>
        <v>0</v>
      </c>
      <c r="J54" s="37"/>
      <c r="K54" s="37">
        <f t="shared" si="20"/>
        <v>0</v>
      </c>
      <c r="L54" s="37"/>
      <c r="M54" s="37">
        <f t="shared" si="21"/>
        <v>0</v>
      </c>
      <c r="N54" s="37"/>
      <c r="O54" s="37">
        <f t="shared" si="22"/>
        <v>0</v>
      </c>
      <c r="P54" s="37"/>
      <c r="Q54" s="37">
        <f t="shared" si="23"/>
        <v>0</v>
      </c>
      <c r="R54" s="37"/>
      <c r="S54" s="37"/>
      <c r="T54" s="38"/>
      <c r="U54" s="37">
        <f t="shared" si="24"/>
        <v>0</v>
      </c>
      <c r="V54" s="37"/>
      <c r="W54" s="37">
        <f t="shared" si="25"/>
        <v>0</v>
      </c>
      <c r="X54" s="37"/>
      <c r="Y54" s="37"/>
      <c r="Z54" s="37"/>
      <c r="AA54" s="39">
        <f t="shared" si="19"/>
        <v>0</v>
      </c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</row>
    <row r="55" spans="2:47" s="31" customFormat="1" ht="39.75" customHeight="1" hidden="1">
      <c r="B55" s="247"/>
      <c r="C55" s="244"/>
      <c r="D55" s="36"/>
      <c r="E55" s="37"/>
      <c r="F55" s="37"/>
      <c r="G55" s="37"/>
      <c r="H55" s="37">
        <f t="shared" si="26"/>
        <v>0</v>
      </c>
      <c r="I55" s="37">
        <f t="shared" si="27"/>
        <v>0</v>
      </c>
      <c r="J55" s="37"/>
      <c r="K55" s="37">
        <f t="shared" si="20"/>
        <v>0</v>
      </c>
      <c r="L55" s="37"/>
      <c r="M55" s="37">
        <f t="shared" si="21"/>
        <v>0</v>
      </c>
      <c r="N55" s="37"/>
      <c r="O55" s="37">
        <f t="shared" si="22"/>
        <v>0</v>
      </c>
      <c r="P55" s="37"/>
      <c r="Q55" s="37">
        <f t="shared" si="23"/>
        <v>0</v>
      </c>
      <c r="R55" s="37"/>
      <c r="S55" s="37"/>
      <c r="T55" s="38"/>
      <c r="U55" s="37">
        <f t="shared" si="24"/>
        <v>0</v>
      </c>
      <c r="V55" s="37"/>
      <c r="W55" s="37">
        <f t="shared" si="25"/>
        <v>0</v>
      </c>
      <c r="X55" s="37"/>
      <c r="Y55" s="37"/>
      <c r="Z55" s="37"/>
      <c r="AA55" s="39">
        <f t="shared" si="19"/>
        <v>0</v>
      </c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</row>
    <row r="56" spans="2:47" s="31" customFormat="1" ht="39.75" customHeight="1" hidden="1">
      <c r="B56" s="247"/>
      <c r="C56" s="244"/>
      <c r="D56" s="36"/>
      <c r="E56" s="37"/>
      <c r="F56" s="37"/>
      <c r="G56" s="37"/>
      <c r="H56" s="37">
        <f t="shared" si="26"/>
        <v>0</v>
      </c>
      <c r="I56" s="75">
        <f t="shared" si="27"/>
        <v>0</v>
      </c>
      <c r="J56" s="75"/>
      <c r="K56" s="75">
        <f t="shared" si="20"/>
        <v>0</v>
      </c>
      <c r="L56" s="75"/>
      <c r="M56" s="75">
        <f t="shared" si="21"/>
        <v>0</v>
      </c>
      <c r="N56" s="75"/>
      <c r="O56" s="75">
        <f t="shared" si="22"/>
        <v>0</v>
      </c>
      <c r="P56" s="75"/>
      <c r="Q56" s="75">
        <f t="shared" si="23"/>
        <v>0</v>
      </c>
      <c r="R56" s="75"/>
      <c r="S56" s="75"/>
      <c r="T56" s="76"/>
      <c r="U56" s="75">
        <f t="shared" si="24"/>
        <v>0</v>
      </c>
      <c r="V56" s="75"/>
      <c r="W56" s="75">
        <f t="shared" si="25"/>
        <v>0</v>
      </c>
      <c r="X56" s="37"/>
      <c r="Y56" s="37"/>
      <c r="Z56" s="37"/>
      <c r="AA56" s="39">
        <f t="shared" si="19"/>
        <v>0</v>
      </c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</row>
    <row r="57" spans="2:47" s="31" customFormat="1" ht="39.75" customHeight="1">
      <c r="B57" s="247"/>
      <c r="C57" s="244"/>
      <c r="D57" s="42" t="s">
        <v>34</v>
      </c>
      <c r="E57" s="43">
        <f>SUM(E46:E56)</f>
        <v>15.25</v>
      </c>
      <c r="F57" s="43"/>
      <c r="G57" s="43"/>
      <c r="H57" s="43">
        <f aca="true" t="shared" si="28" ref="H57:AA57">SUM(H46:H56)</f>
        <v>8160.5</v>
      </c>
      <c r="I57" s="77">
        <f t="shared" si="28"/>
        <v>118422.5</v>
      </c>
      <c r="J57" s="77"/>
      <c r="K57" s="77">
        <f t="shared" si="28"/>
        <v>2115.75</v>
      </c>
      <c r="L57" s="77"/>
      <c r="M57" s="77">
        <f t="shared" si="28"/>
        <v>0</v>
      </c>
      <c r="N57" s="77"/>
      <c r="O57" s="77">
        <f t="shared" si="28"/>
        <v>0</v>
      </c>
      <c r="P57" s="77"/>
      <c r="Q57" s="77">
        <f t="shared" si="28"/>
        <v>0</v>
      </c>
      <c r="R57" s="77">
        <f t="shared" si="28"/>
        <v>0</v>
      </c>
      <c r="S57" s="77">
        <f t="shared" si="28"/>
        <v>0</v>
      </c>
      <c r="T57" s="78"/>
      <c r="U57" s="77">
        <f t="shared" si="28"/>
        <v>0</v>
      </c>
      <c r="V57" s="77"/>
      <c r="W57" s="77">
        <f t="shared" si="28"/>
        <v>0</v>
      </c>
      <c r="X57" s="43">
        <f t="shared" si="28"/>
        <v>0</v>
      </c>
      <c r="Y57" s="43">
        <f t="shared" si="28"/>
        <v>0</v>
      </c>
      <c r="Z57" s="43">
        <f t="shared" si="28"/>
        <v>25002.25</v>
      </c>
      <c r="AA57" s="45">
        <f t="shared" si="28"/>
        <v>145540.5</v>
      </c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</row>
    <row r="58" spans="2:47" s="31" customFormat="1" ht="39.75" customHeight="1">
      <c r="B58" s="53"/>
      <c r="C58" s="48"/>
      <c r="D58" s="49" t="s">
        <v>48</v>
      </c>
      <c r="E58" s="50">
        <f>E57+E45</f>
        <v>20.75</v>
      </c>
      <c r="F58" s="50"/>
      <c r="G58" s="50"/>
      <c r="H58" s="50">
        <f aca="true" t="shared" si="29" ref="H58:AA58">H57+H45</f>
        <v>16839.0275</v>
      </c>
      <c r="I58" s="79">
        <f t="shared" si="29"/>
        <v>166487.08000000002</v>
      </c>
      <c r="J58" s="79"/>
      <c r="K58" s="79">
        <f t="shared" si="29"/>
        <v>4086.25</v>
      </c>
      <c r="L58" s="79"/>
      <c r="M58" s="79">
        <f t="shared" si="29"/>
        <v>0</v>
      </c>
      <c r="N58" s="79"/>
      <c r="O58" s="79">
        <f t="shared" si="29"/>
        <v>0</v>
      </c>
      <c r="P58" s="79"/>
      <c r="Q58" s="79">
        <f t="shared" si="29"/>
        <v>0</v>
      </c>
      <c r="R58" s="79">
        <f t="shared" si="29"/>
        <v>0</v>
      </c>
      <c r="S58" s="79">
        <f t="shared" si="29"/>
        <v>0</v>
      </c>
      <c r="T58" s="80"/>
      <c r="U58" s="79">
        <f t="shared" si="29"/>
        <v>0</v>
      </c>
      <c r="V58" s="79"/>
      <c r="W58" s="79">
        <f t="shared" si="29"/>
        <v>0</v>
      </c>
      <c r="X58" s="50">
        <f t="shared" si="29"/>
        <v>0</v>
      </c>
      <c r="Y58" s="50">
        <f t="shared" si="29"/>
        <v>0</v>
      </c>
      <c r="Z58" s="50">
        <f t="shared" si="29"/>
        <v>29490.68</v>
      </c>
      <c r="AA58" s="52">
        <f t="shared" si="29"/>
        <v>200064.01</v>
      </c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</row>
    <row r="59" spans="2:47" s="31" customFormat="1" ht="39.75" customHeight="1">
      <c r="B59" s="253" t="s">
        <v>104</v>
      </c>
      <c r="C59" s="244" t="s">
        <v>23</v>
      </c>
      <c r="D59" s="36" t="s">
        <v>49</v>
      </c>
      <c r="E59" s="37">
        <v>1</v>
      </c>
      <c r="F59" s="37">
        <v>5958</v>
      </c>
      <c r="G59" s="37">
        <v>25</v>
      </c>
      <c r="H59" s="37">
        <f aca="true" t="shared" si="30" ref="H59:H68">F59*G59/100</f>
        <v>1489.5</v>
      </c>
      <c r="I59" s="75">
        <f aca="true" t="shared" si="31" ref="I59:I68">(F59+H59)*E59</f>
        <v>7447.5</v>
      </c>
      <c r="J59" s="75">
        <v>50</v>
      </c>
      <c r="K59" s="75">
        <f aca="true" t="shared" si="32" ref="K59:K68">I59*J59/100</f>
        <v>3723.75</v>
      </c>
      <c r="L59" s="75"/>
      <c r="M59" s="75">
        <f aca="true" t="shared" si="33" ref="M59:M68">I59*L59/100</f>
        <v>0</v>
      </c>
      <c r="N59" s="75"/>
      <c r="O59" s="75">
        <f aca="true" t="shared" si="34" ref="O59:O68">I59*N59/100</f>
        <v>0</v>
      </c>
      <c r="P59" s="75"/>
      <c r="Q59" s="75">
        <f aca="true" t="shared" si="35" ref="Q59:Q68">I59*P59/100</f>
        <v>0</v>
      </c>
      <c r="R59" s="75"/>
      <c r="S59" s="75"/>
      <c r="T59" s="76"/>
      <c r="U59" s="75">
        <f aca="true" t="shared" si="36" ref="U59:U68">I59*T59/100</f>
        <v>0</v>
      </c>
      <c r="V59" s="75"/>
      <c r="W59" s="75">
        <f aca="true" t="shared" si="37" ref="W59:W68">V59*I59/100</f>
        <v>0</v>
      </c>
      <c r="X59" s="37"/>
      <c r="Y59" s="37"/>
      <c r="Z59" s="37"/>
      <c r="AA59" s="39">
        <f aca="true" t="shared" si="38" ref="AA59:AA68">I59+K59+M59+O59+Q59+S59+U59+W59+Y59+Z59</f>
        <v>11171.25</v>
      </c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</row>
    <row r="60" spans="2:47" s="31" customFormat="1" ht="2.25" customHeight="1">
      <c r="B60" s="254"/>
      <c r="C60" s="244"/>
      <c r="D60" s="36" t="s">
        <v>50</v>
      </c>
      <c r="E60" s="37"/>
      <c r="F60" s="37"/>
      <c r="G60" s="37"/>
      <c r="H60" s="37">
        <f t="shared" si="30"/>
        <v>0</v>
      </c>
      <c r="I60" s="75">
        <f t="shared" si="31"/>
        <v>0</v>
      </c>
      <c r="J60" s="75"/>
      <c r="K60" s="75">
        <f t="shared" si="32"/>
        <v>0</v>
      </c>
      <c r="L60" s="75"/>
      <c r="M60" s="75">
        <f t="shared" si="33"/>
        <v>0</v>
      </c>
      <c r="N60" s="75"/>
      <c r="O60" s="75">
        <f t="shared" si="34"/>
        <v>0</v>
      </c>
      <c r="P60" s="75"/>
      <c r="Q60" s="75">
        <f t="shared" si="35"/>
        <v>0</v>
      </c>
      <c r="R60" s="75"/>
      <c r="S60" s="75"/>
      <c r="T60" s="76"/>
      <c r="U60" s="75">
        <f t="shared" si="36"/>
        <v>0</v>
      </c>
      <c r="V60" s="75"/>
      <c r="W60" s="75">
        <f t="shared" si="37"/>
        <v>0</v>
      </c>
      <c r="X60" s="37"/>
      <c r="Y60" s="37"/>
      <c r="Z60" s="37">
        <f>(7800*E60)-I60</f>
        <v>0</v>
      </c>
      <c r="AA60" s="39">
        <f t="shared" si="38"/>
        <v>0</v>
      </c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</row>
    <row r="61" spans="2:47" s="31" customFormat="1" ht="39.75" customHeight="1">
      <c r="B61" s="254"/>
      <c r="C61" s="244"/>
      <c r="D61" s="36" t="s">
        <v>51</v>
      </c>
      <c r="E61" s="37">
        <v>1</v>
      </c>
      <c r="F61" s="37">
        <v>4094</v>
      </c>
      <c r="G61" s="37">
        <v>25</v>
      </c>
      <c r="H61" s="37">
        <f t="shared" si="30"/>
        <v>1023.5</v>
      </c>
      <c r="I61" s="75">
        <f t="shared" si="31"/>
        <v>5117.5</v>
      </c>
      <c r="J61" s="75">
        <v>37</v>
      </c>
      <c r="K61" s="75">
        <f t="shared" si="32"/>
        <v>1893.475</v>
      </c>
      <c r="L61" s="75"/>
      <c r="M61" s="75">
        <f t="shared" si="33"/>
        <v>0</v>
      </c>
      <c r="N61" s="75"/>
      <c r="O61" s="75">
        <f t="shared" si="34"/>
        <v>0</v>
      </c>
      <c r="P61" s="75"/>
      <c r="Q61" s="75">
        <f t="shared" si="35"/>
        <v>0</v>
      </c>
      <c r="R61" s="75"/>
      <c r="S61" s="75"/>
      <c r="T61" s="76"/>
      <c r="U61" s="75">
        <f t="shared" si="36"/>
        <v>0</v>
      </c>
      <c r="V61" s="81">
        <v>25</v>
      </c>
      <c r="W61" s="75">
        <f t="shared" si="37"/>
        <v>1279.375</v>
      </c>
      <c r="X61" s="37"/>
      <c r="Y61" s="37"/>
      <c r="Z61" s="37">
        <v>1198.65</v>
      </c>
      <c r="AA61" s="39">
        <f t="shared" si="38"/>
        <v>9489</v>
      </c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</row>
    <row r="62" spans="2:47" s="31" customFormat="1" ht="0.75" customHeight="1">
      <c r="B62" s="254"/>
      <c r="C62" s="244"/>
      <c r="D62" s="36" t="s">
        <v>52</v>
      </c>
      <c r="E62" s="37"/>
      <c r="F62" s="37"/>
      <c r="G62" s="37"/>
      <c r="H62" s="37">
        <f t="shared" si="30"/>
        <v>0</v>
      </c>
      <c r="I62" s="75">
        <f t="shared" si="31"/>
        <v>0</v>
      </c>
      <c r="J62" s="75"/>
      <c r="K62" s="75">
        <f t="shared" si="32"/>
        <v>0</v>
      </c>
      <c r="L62" s="75"/>
      <c r="M62" s="75">
        <f t="shared" si="33"/>
        <v>0</v>
      </c>
      <c r="N62" s="75"/>
      <c r="O62" s="75">
        <f t="shared" si="34"/>
        <v>0</v>
      </c>
      <c r="P62" s="75"/>
      <c r="Q62" s="75">
        <f t="shared" si="35"/>
        <v>0</v>
      </c>
      <c r="R62" s="75"/>
      <c r="S62" s="75"/>
      <c r="T62" s="76"/>
      <c r="U62" s="75">
        <f t="shared" si="36"/>
        <v>0</v>
      </c>
      <c r="V62" s="75"/>
      <c r="W62" s="75">
        <f t="shared" si="37"/>
        <v>0</v>
      </c>
      <c r="X62" s="37"/>
      <c r="Y62" s="37"/>
      <c r="Z62" s="37">
        <f>(7800*E62)-I62</f>
        <v>0</v>
      </c>
      <c r="AA62" s="39">
        <f t="shared" si="38"/>
        <v>0</v>
      </c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</row>
    <row r="63" spans="2:47" s="31" customFormat="1" ht="39.75" customHeight="1" hidden="1">
      <c r="B63" s="254"/>
      <c r="C63" s="244"/>
      <c r="D63" s="36" t="s">
        <v>53</v>
      </c>
      <c r="E63" s="37"/>
      <c r="F63" s="37"/>
      <c r="G63" s="37"/>
      <c r="H63" s="37">
        <f t="shared" si="30"/>
        <v>0</v>
      </c>
      <c r="I63" s="75">
        <f t="shared" si="31"/>
        <v>0</v>
      </c>
      <c r="J63" s="75"/>
      <c r="K63" s="75">
        <f t="shared" si="32"/>
        <v>0</v>
      </c>
      <c r="L63" s="75"/>
      <c r="M63" s="75">
        <f t="shared" si="33"/>
        <v>0</v>
      </c>
      <c r="N63" s="75"/>
      <c r="O63" s="75">
        <f t="shared" si="34"/>
        <v>0</v>
      </c>
      <c r="P63" s="75"/>
      <c r="Q63" s="75">
        <f t="shared" si="35"/>
        <v>0</v>
      </c>
      <c r="R63" s="75"/>
      <c r="S63" s="75"/>
      <c r="T63" s="76"/>
      <c r="U63" s="75">
        <f t="shared" si="36"/>
        <v>0</v>
      </c>
      <c r="V63" s="75"/>
      <c r="W63" s="75">
        <f t="shared" si="37"/>
        <v>0</v>
      </c>
      <c r="X63" s="37"/>
      <c r="Y63" s="37"/>
      <c r="Z63" s="37">
        <f>(7800*E63)-I63</f>
        <v>0</v>
      </c>
      <c r="AA63" s="39">
        <f t="shared" si="38"/>
        <v>0</v>
      </c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</row>
    <row r="64" spans="2:47" s="31" customFormat="1" ht="39.75" customHeight="1" hidden="1">
      <c r="B64" s="254"/>
      <c r="C64" s="244"/>
      <c r="D64" s="36" t="s">
        <v>54</v>
      </c>
      <c r="E64" s="37"/>
      <c r="F64" s="37"/>
      <c r="G64" s="37"/>
      <c r="H64" s="37">
        <f t="shared" si="30"/>
        <v>0</v>
      </c>
      <c r="I64" s="75">
        <f t="shared" si="31"/>
        <v>0</v>
      </c>
      <c r="J64" s="75"/>
      <c r="K64" s="75">
        <f t="shared" si="32"/>
        <v>0</v>
      </c>
      <c r="L64" s="75"/>
      <c r="M64" s="75">
        <f t="shared" si="33"/>
        <v>0</v>
      </c>
      <c r="N64" s="75"/>
      <c r="O64" s="75">
        <f t="shared" si="34"/>
        <v>0</v>
      </c>
      <c r="P64" s="75"/>
      <c r="Q64" s="75">
        <f t="shared" si="35"/>
        <v>0</v>
      </c>
      <c r="R64" s="75"/>
      <c r="S64" s="75"/>
      <c r="T64" s="76"/>
      <c r="U64" s="75">
        <f t="shared" si="36"/>
        <v>0</v>
      </c>
      <c r="V64" s="75"/>
      <c r="W64" s="75">
        <f t="shared" si="37"/>
        <v>0</v>
      </c>
      <c r="X64" s="37"/>
      <c r="Y64" s="37"/>
      <c r="Z64" s="37">
        <f>(7800*E64)-I64</f>
        <v>0</v>
      </c>
      <c r="AA64" s="39">
        <f t="shared" si="38"/>
        <v>0</v>
      </c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</row>
    <row r="65" spans="2:47" s="31" customFormat="1" ht="39.75" customHeight="1">
      <c r="B65" s="254"/>
      <c r="C65" s="244"/>
      <c r="D65" s="36" t="s">
        <v>55</v>
      </c>
      <c r="E65" s="37">
        <v>0.5</v>
      </c>
      <c r="F65" s="37">
        <v>4500</v>
      </c>
      <c r="G65" s="37">
        <v>25</v>
      </c>
      <c r="H65" s="37">
        <f t="shared" si="30"/>
        <v>1125</v>
      </c>
      <c r="I65" s="75">
        <f>(F65+H65)*E65</f>
        <v>2812.5</v>
      </c>
      <c r="J65" s="75"/>
      <c r="K65" s="75">
        <f t="shared" si="32"/>
        <v>0</v>
      </c>
      <c r="L65" s="75"/>
      <c r="M65" s="75">
        <f t="shared" si="33"/>
        <v>0</v>
      </c>
      <c r="N65" s="75"/>
      <c r="O65" s="75">
        <f t="shared" si="34"/>
        <v>0</v>
      </c>
      <c r="P65" s="75"/>
      <c r="Q65" s="75">
        <f t="shared" si="35"/>
        <v>0</v>
      </c>
      <c r="R65" s="75"/>
      <c r="S65" s="75"/>
      <c r="T65" s="76"/>
      <c r="U65" s="75">
        <f t="shared" si="36"/>
        <v>0</v>
      </c>
      <c r="V65" s="75"/>
      <c r="W65" s="75">
        <f t="shared" si="37"/>
        <v>0</v>
      </c>
      <c r="X65" s="37"/>
      <c r="Y65" s="37"/>
      <c r="Z65" s="37">
        <v>1932</v>
      </c>
      <c r="AA65" s="39">
        <f t="shared" si="38"/>
        <v>4744.5</v>
      </c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</row>
    <row r="66" spans="2:47" s="31" customFormat="1" ht="39.75" customHeight="1" hidden="1">
      <c r="B66" s="254"/>
      <c r="C66" s="244"/>
      <c r="D66" s="36" t="s">
        <v>56</v>
      </c>
      <c r="E66" s="37"/>
      <c r="F66" s="37"/>
      <c r="G66" s="37"/>
      <c r="H66" s="37">
        <f t="shared" si="30"/>
        <v>0</v>
      </c>
      <c r="I66" s="75">
        <f t="shared" si="31"/>
        <v>0</v>
      </c>
      <c r="J66" s="75"/>
      <c r="K66" s="75">
        <f t="shared" si="32"/>
        <v>0</v>
      </c>
      <c r="L66" s="75"/>
      <c r="M66" s="75">
        <f t="shared" si="33"/>
        <v>0</v>
      </c>
      <c r="N66" s="75"/>
      <c r="O66" s="75">
        <f t="shared" si="34"/>
        <v>0</v>
      </c>
      <c r="P66" s="75"/>
      <c r="Q66" s="75">
        <f t="shared" si="35"/>
        <v>0</v>
      </c>
      <c r="R66" s="75"/>
      <c r="S66" s="75"/>
      <c r="T66" s="76"/>
      <c r="U66" s="75">
        <f t="shared" si="36"/>
        <v>0</v>
      </c>
      <c r="V66" s="75"/>
      <c r="W66" s="75">
        <f t="shared" si="37"/>
        <v>0</v>
      </c>
      <c r="X66" s="37"/>
      <c r="Y66" s="37"/>
      <c r="Z66" s="37">
        <f>(7800*E66)-I66</f>
        <v>0</v>
      </c>
      <c r="AA66" s="39">
        <f t="shared" si="38"/>
        <v>0</v>
      </c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</row>
    <row r="67" spans="2:47" s="31" customFormat="1" ht="39.75" customHeight="1">
      <c r="B67" s="254"/>
      <c r="C67" s="244"/>
      <c r="D67" s="36" t="s">
        <v>103</v>
      </c>
      <c r="E67" s="37">
        <v>1</v>
      </c>
      <c r="F67" s="37">
        <v>3324</v>
      </c>
      <c r="G67" s="37">
        <v>25</v>
      </c>
      <c r="H67" s="37">
        <f t="shared" si="30"/>
        <v>831</v>
      </c>
      <c r="I67" s="75">
        <f t="shared" si="31"/>
        <v>4155</v>
      </c>
      <c r="J67" s="75"/>
      <c r="K67" s="75">
        <f t="shared" si="32"/>
        <v>0</v>
      </c>
      <c r="L67" s="75"/>
      <c r="M67" s="75">
        <f t="shared" si="33"/>
        <v>0</v>
      </c>
      <c r="N67" s="75"/>
      <c r="O67" s="75">
        <f t="shared" si="34"/>
        <v>0</v>
      </c>
      <c r="P67" s="75"/>
      <c r="Q67" s="75">
        <f t="shared" si="35"/>
        <v>0</v>
      </c>
      <c r="R67" s="75"/>
      <c r="S67" s="75"/>
      <c r="T67" s="76"/>
      <c r="U67" s="75">
        <f t="shared" si="36"/>
        <v>0</v>
      </c>
      <c r="V67" s="75"/>
      <c r="W67" s="75">
        <f t="shared" si="37"/>
        <v>0</v>
      </c>
      <c r="X67" s="37"/>
      <c r="Y67" s="37"/>
      <c r="Z67" s="37">
        <v>5334</v>
      </c>
      <c r="AA67" s="39">
        <f t="shared" si="38"/>
        <v>9489</v>
      </c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</row>
    <row r="68" spans="2:47" s="31" customFormat="1" ht="39.75" customHeight="1" hidden="1">
      <c r="B68" s="254"/>
      <c r="C68" s="244"/>
      <c r="D68" s="36"/>
      <c r="E68" s="37"/>
      <c r="F68" s="37"/>
      <c r="G68" s="37"/>
      <c r="H68" s="37">
        <f t="shared" si="30"/>
        <v>0</v>
      </c>
      <c r="I68" s="75">
        <f t="shared" si="31"/>
        <v>0</v>
      </c>
      <c r="J68" s="75"/>
      <c r="K68" s="75">
        <f t="shared" si="32"/>
        <v>0</v>
      </c>
      <c r="L68" s="75"/>
      <c r="M68" s="75">
        <f t="shared" si="33"/>
        <v>0</v>
      </c>
      <c r="N68" s="75"/>
      <c r="O68" s="75">
        <f t="shared" si="34"/>
        <v>0</v>
      </c>
      <c r="P68" s="75"/>
      <c r="Q68" s="75">
        <f t="shared" si="35"/>
        <v>0</v>
      </c>
      <c r="R68" s="75"/>
      <c r="S68" s="75"/>
      <c r="T68" s="76"/>
      <c r="U68" s="75">
        <f t="shared" si="36"/>
        <v>0</v>
      </c>
      <c r="V68" s="75"/>
      <c r="W68" s="75">
        <f t="shared" si="37"/>
        <v>0</v>
      </c>
      <c r="X68" s="37"/>
      <c r="Y68" s="37"/>
      <c r="Z68" s="37"/>
      <c r="AA68" s="39">
        <f t="shared" si="38"/>
        <v>0</v>
      </c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</row>
    <row r="69" spans="2:47" s="31" customFormat="1" ht="39.75" customHeight="1">
      <c r="B69" s="254"/>
      <c r="C69" s="244"/>
      <c r="D69" s="42" t="s">
        <v>31</v>
      </c>
      <c r="E69" s="43">
        <f>SUM(E59:E68)</f>
        <v>3.5</v>
      </c>
      <c r="F69" s="43"/>
      <c r="G69" s="43"/>
      <c r="H69" s="43">
        <f>SUM(H59:H68)</f>
        <v>4469</v>
      </c>
      <c r="I69" s="77">
        <f>SUM(I59:I68)</f>
        <v>19532.5</v>
      </c>
      <c r="J69" s="77"/>
      <c r="K69" s="77">
        <f>SUM(K59:K68)</f>
        <v>5617.225</v>
      </c>
      <c r="L69" s="77"/>
      <c r="M69" s="77">
        <f>SUM(M59:M68)</f>
        <v>0</v>
      </c>
      <c r="N69" s="77"/>
      <c r="O69" s="77">
        <f>SUM(O59:O68)</f>
        <v>0</v>
      </c>
      <c r="P69" s="77"/>
      <c r="Q69" s="77">
        <f>SUM(Q59:Q68)</f>
        <v>0</v>
      </c>
      <c r="R69" s="77">
        <f>SUM(R59:R68)</f>
        <v>0</v>
      </c>
      <c r="S69" s="77">
        <f>SUM(S59:S68)</f>
        <v>0</v>
      </c>
      <c r="T69" s="78"/>
      <c r="U69" s="77">
        <f>SUM(U59:U68)</f>
        <v>0</v>
      </c>
      <c r="V69" s="77"/>
      <c r="W69" s="77">
        <f>SUM(W59:W68)</f>
        <v>1279.375</v>
      </c>
      <c r="X69" s="43">
        <f>SUM(X59:X68)</f>
        <v>0</v>
      </c>
      <c r="Y69" s="43">
        <f>SUM(Y59:Y68)</f>
        <v>0</v>
      </c>
      <c r="Z69" s="43">
        <f>SUM(Z59:Z68)</f>
        <v>8464.65</v>
      </c>
      <c r="AA69" s="45">
        <f>SUM(AA59:AA68)</f>
        <v>34893.75</v>
      </c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</row>
    <row r="70" spans="2:47" s="31" customFormat="1" ht="39.75" customHeight="1">
      <c r="B70" s="254"/>
      <c r="C70" s="244" t="s">
        <v>32</v>
      </c>
      <c r="D70" s="36" t="s">
        <v>57</v>
      </c>
      <c r="E70" s="37">
        <v>6</v>
      </c>
      <c r="F70" s="37">
        <v>3173</v>
      </c>
      <c r="G70" s="37">
        <v>25</v>
      </c>
      <c r="H70" s="37">
        <f>F70*G70/100</f>
        <v>793.25</v>
      </c>
      <c r="I70" s="75">
        <f>(F70+H70)*E70</f>
        <v>23797.5</v>
      </c>
      <c r="J70" s="75"/>
      <c r="K70" s="75">
        <f>I70*J70/100</f>
        <v>0</v>
      </c>
      <c r="L70" s="75"/>
      <c r="M70" s="75">
        <f>I70*L70/100</f>
        <v>0</v>
      </c>
      <c r="N70" s="75"/>
      <c r="O70" s="75">
        <f>I70*N70/100</f>
        <v>0</v>
      </c>
      <c r="P70" s="75"/>
      <c r="Q70" s="75">
        <f>I70*P70/100</f>
        <v>0</v>
      </c>
      <c r="R70" s="75"/>
      <c r="S70" s="75"/>
      <c r="T70" s="76"/>
      <c r="U70" s="75">
        <f>I70*T70/100</f>
        <v>0</v>
      </c>
      <c r="V70" s="75"/>
      <c r="W70" s="75">
        <f>V70*I70/100</f>
        <v>0</v>
      </c>
      <c r="X70" s="37"/>
      <c r="Y70" s="37"/>
      <c r="Z70" s="37">
        <v>33136.5</v>
      </c>
      <c r="AA70" s="39">
        <f aca="true" t="shared" si="39" ref="AA70:AA78">I70+K70+M70+O70+Q70+S70+U70+W70+Y70+Z70</f>
        <v>56934</v>
      </c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</row>
    <row r="71" spans="2:47" s="31" customFormat="1" ht="38.25" customHeight="1">
      <c r="B71" s="254"/>
      <c r="C71" s="244"/>
      <c r="D71" s="36" t="s">
        <v>50</v>
      </c>
      <c r="E71" s="37">
        <v>1</v>
      </c>
      <c r="F71" s="37">
        <v>4500</v>
      </c>
      <c r="G71" s="37">
        <v>25</v>
      </c>
      <c r="H71" s="37">
        <f aca="true" t="shared" si="40" ref="H71:H78">F71*G71/100</f>
        <v>1125</v>
      </c>
      <c r="I71" s="75">
        <f aca="true" t="shared" si="41" ref="I71:I78">(F71+H71)*E71</f>
        <v>5625</v>
      </c>
      <c r="J71" s="75">
        <v>99</v>
      </c>
      <c r="K71" s="75">
        <f aca="true" t="shared" si="42" ref="K71:K78">I71*J71/100</f>
        <v>5568.75</v>
      </c>
      <c r="L71" s="75"/>
      <c r="M71" s="75">
        <f aca="true" t="shared" si="43" ref="M71:M78">I71*L71/100</f>
        <v>0</v>
      </c>
      <c r="N71" s="75"/>
      <c r="O71" s="75">
        <f aca="true" t="shared" si="44" ref="O71:O78">I71*N71/100</f>
        <v>0</v>
      </c>
      <c r="P71" s="75"/>
      <c r="Q71" s="75">
        <f aca="true" t="shared" si="45" ref="Q71:Q78">I71*P71/100</f>
        <v>0</v>
      </c>
      <c r="R71" s="75"/>
      <c r="S71" s="75"/>
      <c r="T71" s="76"/>
      <c r="U71" s="75">
        <f aca="true" t="shared" si="46" ref="U71:U78">I71*T71/100</f>
        <v>0</v>
      </c>
      <c r="V71" s="75"/>
      <c r="W71" s="75">
        <f aca="true" t="shared" si="47" ref="W71:W78">V71*I71/100</f>
        <v>0</v>
      </c>
      <c r="X71" s="37"/>
      <c r="Y71" s="37"/>
      <c r="Z71" s="37"/>
      <c r="AA71" s="39">
        <f t="shared" si="39"/>
        <v>11193.75</v>
      </c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</row>
    <row r="72" spans="2:47" s="31" customFormat="1" ht="39.75" customHeight="1" hidden="1">
      <c r="B72" s="254"/>
      <c r="C72" s="244"/>
      <c r="D72" s="36"/>
      <c r="E72" s="37"/>
      <c r="F72" s="37"/>
      <c r="G72" s="37"/>
      <c r="H72" s="37">
        <f t="shared" si="40"/>
        <v>0</v>
      </c>
      <c r="I72" s="75">
        <f t="shared" si="41"/>
        <v>0</v>
      </c>
      <c r="J72" s="75"/>
      <c r="K72" s="75">
        <f t="shared" si="42"/>
        <v>0</v>
      </c>
      <c r="L72" s="75"/>
      <c r="M72" s="75">
        <f t="shared" si="43"/>
        <v>0</v>
      </c>
      <c r="N72" s="75"/>
      <c r="O72" s="75">
        <f t="shared" si="44"/>
        <v>0</v>
      </c>
      <c r="P72" s="75"/>
      <c r="Q72" s="75">
        <f t="shared" si="45"/>
        <v>0</v>
      </c>
      <c r="R72" s="75"/>
      <c r="S72" s="75"/>
      <c r="T72" s="76"/>
      <c r="U72" s="75">
        <f t="shared" si="46"/>
        <v>0</v>
      </c>
      <c r="V72" s="75"/>
      <c r="W72" s="75">
        <f t="shared" si="47"/>
        <v>0</v>
      </c>
      <c r="X72" s="37"/>
      <c r="Y72" s="37"/>
      <c r="Z72" s="37"/>
      <c r="AA72" s="39">
        <f t="shared" si="39"/>
        <v>0</v>
      </c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</row>
    <row r="73" spans="2:47" s="31" customFormat="1" ht="39.75" customHeight="1" hidden="1">
      <c r="B73" s="254"/>
      <c r="C73" s="244"/>
      <c r="D73" s="36"/>
      <c r="E73" s="37"/>
      <c r="F73" s="37"/>
      <c r="G73" s="37"/>
      <c r="H73" s="37">
        <f t="shared" si="40"/>
        <v>0</v>
      </c>
      <c r="I73" s="75">
        <f t="shared" si="41"/>
        <v>0</v>
      </c>
      <c r="J73" s="75"/>
      <c r="K73" s="75">
        <f t="shared" si="42"/>
        <v>0</v>
      </c>
      <c r="L73" s="75"/>
      <c r="M73" s="75">
        <f t="shared" si="43"/>
        <v>0</v>
      </c>
      <c r="N73" s="75"/>
      <c r="O73" s="75">
        <f t="shared" si="44"/>
        <v>0</v>
      </c>
      <c r="P73" s="75"/>
      <c r="Q73" s="75">
        <f t="shared" si="45"/>
        <v>0</v>
      </c>
      <c r="R73" s="75"/>
      <c r="S73" s="75"/>
      <c r="T73" s="76"/>
      <c r="U73" s="75">
        <f t="shared" si="46"/>
        <v>0</v>
      </c>
      <c r="V73" s="75"/>
      <c r="W73" s="75">
        <f t="shared" si="47"/>
        <v>0</v>
      </c>
      <c r="X73" s="37"/>
      <c r="Y73" s="37"/>
      <c r="Z73" s="37"/>
      <c r="AA73" s="39">
        <f t="shared" si="39"/>
        <v>0</v>
      </c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</row>
    <row r="74" spans="2:47" s="31" customFormat="1" ht="39.75" customHeight="1" hidden="1">
      <c r="B74" s="254"/>
      <c r="C74" s="244"/>
      <c r="D74" s="36"/>
      <c r="E74" s="37"/>
      <c r="F74" s="37"/>
      <c r="G74" s="37"/>
      <c r="H74" s="37">
        <f t="shared" si="40"/>
        <v>0</v>
      </c>
      <c r="I74" s="75">
        <f t="shared" si="41"/>
        <v>0</v>
      </c>
      <c r="J74" s="75"/>
      <c r="K74" s="75">
        <f t="shared" si="42"/>
        <v>0</v>
      </c>
      <c r="L74" s="75"/>
      <c r="M74" s="75">
        <f t="shared" si="43"/>
        <v>0</v>
      </c>
      <c r="N74" s="75"/>
      <c r="O74" s="75">
        <f t="shared" si="44"/>
        <v>0</v>
      </c>
      <c r="P74" s="75"/>
      <c r="Q74" s="75">
        <f t="shared" si="45"/>
        <v>0</v>
      </c>
      <c r="R74" s="75"/>
      <c r="S74" s="75"/>
      <c r="T74" s="76"/>
      <c r="U74" s="75">
        <f t="shared" si="46"/>
        <v>0</v>
      </c>
      <c r="V74" s="75"/>
      <c r="W74" s="75">
        <f t="shared" si="47"/>
        <v>0</v>
      </c>
      <c r="X74" s="37"/>
      <c r="Y74" s="37"/>
      <c r="Z74" s="37"/>
      <c r="AA74" s="39">
        <f t="shared" si="39"/>
        <v>0</v>
      </c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</row>
    <row r="75" spans="2:47" s="31" customFormat="1" ht="39.75" customHeight="1" hidden="1">
      <c r="B75" s="254"/>
      <c r="C75" s="244"/>
      <c r="D75" s="36"/>
      <c r="E75" s="37"/>
      <c r="F75" s="37"/>
      <c r="G75" s="37"/>
      <c r="H75" s="37">
        <f t="shared" si="40"/>
        <v>0</v>
      </c>
      <c r="I75" s="75">
        <f t="shared" si="41"/>
        <v>0</v>
      </c>
      <c r="J75" s="75"/>
      <c r="K75" s="75">
        <f t="shared" si="42"/>
        <v>0</v>
      </c>
      <c r="L75" s="75"/>
      <c r="M75" s="75">
        <f t="shared" si="43"/>
        <v>0</v>
      </c>
      <c r="N75" s="75"/>
      <c r="O75" s="75">
        <f t="shared" si="44"/>
        <v>0</v>
      </c>
      <c r="P75" s="75"/>
      <c r="Q75" s="75">
        <f t="shared" si="45"/>
        <v>0</v>
      </c>
      <c r="R75" s="75"/>
      <c r="S75" s="75"/>
      <c r="T75" s="76"/>
      <c r="U75" s="75">
        <f t="shared" si="46"/>
        <v>0</v>
      </c>
      <c r="V75" s="75"/>
      <c r="W75" s="75">
        <f t="shared" si="47"/>
        <v>0</v>
      </c>
      <c r="X75" s="37"/>
      <c r="Y75" s="37"/>
      <c r="Z75" s="37"/>
      <c r="AA75" s="39">
        <f t="shared" si="39"/>
        <v>0</v>
      </c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</row>
    <row r="76" spans="2:47" s="31" customFormat="1" ht="39.75" customHeight="1" hidden="1">
      <c r="B76" s="254"/>
      <c r="C76" s="244"/>
      <c r="D76" s="36"/>
      <c r="E76" s="37"/>
      <c r="F76" s="37"/>
      <c r="G76" s="37"/>
      <c r="H76" s="37">
        <f t="shared" si="40"/>
        <v>0</v>
      </c>
      <c r="I76" s="75">
        <f t="shared" si="41"/>
        <v>0</v>
      </c>
      <c r="J76" s="75"/>
      <c r="K76" s="75">
        <f t="shared" si="42"/>
        <v>0</v>
      </c>
      <c r="L76" s="75"/>
      <c r="M76" s="75">
        <f t="shared" si="43"/>
        <v>0</v>
      </c>
      <c r="N76" s="75"/>
      <c r="O76" s="75">
        <f t="shared" si="44"/>
        <v>0</v>
      </c>
      <c r="P76" s="75"/>
      <c r="Q76" s="75">
        <f t="shared" si="45"/>
        <v>0</v>
      </c>
      <c r="R76" s="75"/>
      <c r="S76" s="75"/>
      <c r="T76" s="76"/>
      <c r="U76" s="75">
        <f t="shared" si="46"/>
        <v>0</v>
      </c>
      <c r="V76" s="75"/>
      <c r="W76" s="75">
        <f t="shared" si="47"/>
        <v>0</v>
      </c>
      <c r="X76" s="37"/>
      <c r="Y76" s="37"/>
      <c r="Z76" s="37"/>
      <c r="AA76" s="39">
        <f t="shared" si="39"/>
        <v>0</v>
      </c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</row>
    <row r="77" spans="2:47" s="31" customFormat="1" ht="39.75" customHeight="1" hidden="1">
      <c r="B77" s="254"/>
      <c r="C77" s="244"/>
      <c r="D77" s="36"/>
      <c r="E77" s="37"/>
      <c r="F77" s="37"/>
      <c r="G77" s="37"/>
      <c r="H77" s="37">
        <f t="shared" si="40"/>
        <v>0</v>
      </c>
      <c r="I77" s="75">
        <f t="shared" si="41"/>
        <v>0</v>
      </c>
      <c r="J77" s="75"/>
      <c r="K77" s="75">
        <f t="shared" si="42"/>
        <v>0</v>
      </c>
      <c r="L77" s="75"/>
      <c r="M77" s="75">
        <f t="shared" si="43"/>
        <v>0</v>
      </c>
      <c r="N77" s="75"/>
      <c r="O77" s="75">
        <f t="shared" si="44"/>
        <v>0</v>
      </c>
      <c r="P77" s="75"/>
      <c r="Q77" s="75">
        <f t="shared" si="45"/>
        <v>0</v>
      </c>
      <c r="R77" s="75"/>
      <c r="S77" s="75"/>
      <c r="T77" s="76"/>
      <c r="U77" s="75">
        <f t="shared" si="46"/>
        <v>0</v>
      </c>
      <c r="V77" s="75"/>
      <c r="W77" s="75">
        <f t="shared" si="47"/>
        <v>0</v>
      </c>
      <c r="X77" s="37"/>
      <c r="Y77" s="37"/>
      <c r="Z77" s="37"/>
      <c r="AA77" s="39">
        <f t="shared" si="39"/>
        <v>0</v>
      </c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</row>
    <row r="78" spans="2:47" s="31" customFormat="1" ht="39.75" customHeight="1" hidden="1">
      <c r="B78" s="254"/>
      <c r="C78" s="244"/>
      <c r="D78" s="36"/>
      <c r="E78" s="37"/>
      <c r="F78" s="37"/>
      <c r="G78" s="37"/>
      <c r="H78" s="37">
        <f t="shared" si="40"/>
        <v>0</v>
      </c>
      <c r="I78" s="75">
        <f t="shared" si="41"/>
        <v>0</v>
      </c>
      <c r="J78" s="75"/>
      <c r="K78" s="75">
        <f t="shared" si="42"/>
        <v>0</v>
      </c>
      <c r="L78" s="75"/>
      <c r="M78" s="75">
        <f t="shared" si="43"/>
        <v>0</v>
      </c>
      <c r="N78" s="75"/>
      <c r="O78" s="75">
        <f t="shared" si="44"/>
        <v>0</v>
      </c>
      <c r="P78" s="75"/>
      <c r="Q78" s="75">
        <f t="shared" si="45"/>
        <v>0</v>
      </c>
      <c r="R78" s="75"/>
      <c r="S78" s="75"/>
      <c r="T78" s="76"/>
      <c r="U78" s="75">
        <f t="shared" si="46"/>
        <v>0</v>
      </c>
      <c r="V78" s="75"/>
      <c r="W78" s="75">
        <f t="shared" si="47"/>
        <v>0</v>
      </c>
      <c r="X78" s="37"/>
      <c r="Y78" s="37"/>
      <c r="Z78" s="37"/>
      <c r="AA78" s="39">
        <f t="shared" si="39"/>
        <v>0</v>
      </c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</row>
    <row r="79" spans="2:47" s="31" customFormat="1" ht="39.75" customHeight="1">
      <c r="B79" s="254"/>
      <c r="C79" s="248"/>
      <c r="D79" s="42" t="s">
        <v>34</v>
      </c>
      <c r="E79" s="43">
        <f>SUM(E70:E78)</f>
        <v>7</v>
      </c>
      <c r="F79" s="43"/>
      <c r="G79" s="43"/>
      <c r="H79" s="43">
        <f aca="true" t="shared" si="48" ref="H79:AA79">SUM(H70:H78)</f>
        <v>1918.25</v>
      </c>
      <c r="I79" s="77">
        <f t="shared" si="48"/>
        <v>29422.5</v>
      </c>
      <c r="J79" s="77"/>
      <c r="K79" s="77">
        <f t="shared" si="48"/>
        <v>5568.75</v>
      </c>
      <c r="L79" s="77"/>
      <c r="M79" s="77">
        <f t="shared" si="48"/>
        <v>0</v>
      </c>
      <c r="N79" s="77"/>
      <c r="O79" s="77">
        <f t="shared" si="48"/>
        <v>0</v>
      </c>
      <c r="P79" s="77"/>
      <c r="Q79" s="77">
        <f t="shared" si="48"/>
        <v>0</v>
      </c>
      <c r="R79" s="77">
        <f t="shared" si="48"/>
        <v>0</v>
      </c>
      <c r="S79" s="77">
        <f t="shared" si="48"/>
        <v>0</v>
      </c>
      <c r="T79" s="78"/>
      <c r="U79" s="77">
        <f t="shared" si="48"/>
        <v>0</v>
      </c>
      <c r="V79" s="77"/>
      <c r="W79" s="77">
        <f t="shared" si="48"/>
        <v>0</v>
      </c>
      <c r="X79" s="43">
        <f t="shared" si="48"/>
        <v>0</v>
      </c>
      <c r="Y79" s="43">
        <f t="shared" si="48"/>
        <v>0</v>
      </c>
      <c r="Z79" s="43">
        <f t="shared" si="48"/>
        <v>33136.5</v>
      </c>
      <c r="AA79" s="45">
        <f t="shared" si="48"/>
        <v>68127.75</v>
      </c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</row>
    <row r="80" spans="2:47" s="31" customFormat="1" ht="39.75" customHeight="1">
      <c r="B80" s="254"/>
      <c r="C80" s="54"/>
      <c r="D80" s="55" t="s">
        <v>58</v>
      </c>
      <c r="E80" s="50">
        <f>E79+E69</f>
        <v>10.5</v>
      </c>
      <c r="F80" s="50"/>
      <c r="G80" s="50"/>
      <c r="H80" s="50">
        <f aca="true" t="shared" si="49" ref="H80:AA80">H79+H69</f>
        <v>6387.25</v>
      </c>
      <c r="I80" s="79">
        <f t="shared" si="49"/>
        <v>48955</v>
      </c>
      <c r="J80" s="79"/>
      <c r="K80" s="79">
        <f t="shared" si="49"/>
        <v>11185.975</v>
      </c>
      <c r="L80" s="79"/>
      <c r="M80" s="79">
        <f t="shared" si="49"/>
        <v>0</v>
      </c>
      <c r="N80" s="79"/>
      <c r="O80" s="79">
        <f t="shared" si="49"/>
        <v>0</v>
      </c>
      <c r="P80" s="79"/>
      <c r="Q80" s="79">
        <f t="shared" si="49"/>
        <v>0</v>
      </c>
      <c r="R80" s="79">
        <f t="shared" si="49"/>
        <v>0</v>
      </c>
      <c r="S80" s="79">
        <f t="shared" si="49"/>
        <v>0</v>
      </c>
      <c r="T80" s="80"/>
      <c r="U80" s="79">
        <f t="shared" si="49"/>
        <v>0</v>
      </c>
      <c r="V80" s="79"/>
      <c r="W80" s="79">
        <f t="shared" si="49"/>
        <v>1279.375</v>
      </c>
      <c r="X80" s="50">
        <f t="shared" si="49"/>
        <v>0</v>
      </c>
      <c r="Y80" s="50">
        <f t="shared" si="49"/>
        <v>0</v>
      </c>
      <c r="Z80" s="50">
        <f t="shared" si="49"/>
        <v>41601.15</v>
      </c>
      <c r="AA80" s="52">
        <f t="shared" si="49"/>
        <v>103021.5</v>
      </c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</row>
    <row r="81" spans="2:47" s="31" customFormat="1" ht="39.75" customHeight="1">
      <c r="B81" s="254"/>
      <c r="C81" s="244" t="s">
        <v>23</v>
      </c>
      <c r="D81" s="36" t="s">
        <v>60</v>
      </c>
      <c r="E81" s="37">
        <v>5.6</v>
      </c>
      <c r="F81" s="37">
        <v>2912</v>
      </c>
      <c r="G81" s="37">
        <v>25</v>
      </c>
      <c r="H81" s="37">
        <f aca="true" t="shared" si="50" ref="H81:H107">F81*G81/100</f>
        <v>728</v>
      </c>
      <c r="I81" s="75">
        <f aca="true" t="shared" si="51" ref="I81:I107">(F81+H81)*E81</f>
        <v>20384</v>
      </c>
      <c r="J81" s="75"/>
      <c r="K81" s="75">
        <f aca="true" t="shared" si="52" ref="K81:K107">I81*J81/100</f>
        <v>0</v>
      </c>
      <c r="L81" s="75">
        <v>35</v>
      </c>
      <c r="M81" s="75">
        <f aca="true" t="shared" si="53" ref="M81:M107">I81*L81/100</f>
        <v>7134.4</v>
      </c>
      <c r="N81" s="75"/>
      <c r="O81" s="75">
        <f aca="true" t="shared" si="54" ref="O81:O107">I81*N81/100</f>
        <v>0</v>
      </c>
      <c r="P81" s="75"/>
      <c r="Q81" s="75">
        <f aca="true" t="shared" si="55" ref="Q81:Q107">I81*P81/100</f>
        <v>0</v>
      </c>
      <c r="R81" s="75"/>
      <c r="S81" s="75"/>
      <c r="T81" s="76"/>
      <c r="U81" s="75">
        <f aca="true" t="shared" si="56" ref="U81:U107">I81*T81/100</f>
        <v>0</v>
      </c>
      <c r="V81" s="75"/>
      <c r="W81" s="75">
        <f aca="true" t="shared" si="57" ref="W81:W107">V81*I81/100</f>
        <v>0</v>
      </c>
      <c r="X81" s="37"/>
      <c r="Y81" s="37"/>
      <c r="Z81" s="37">
        <v>25620</v>
      </c>
      <c r="AA81" s="39">
        <f aca="true" t="shared" si="58" ref="AA81:AA107">I81+K81+M81+O81+Q81+S81+U81+W81+Y81+Z81</f>
        <v>53138.4</v>
      </c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</row>
    <row r="82" spans="2:47" s="31" customFormat="1" ht="39.75" customHeight="1">
      <c r="B82" s="254"/>
      <c r="C82" s="244"/>
      <c r="D82" s="36" t="s">
        <v>61</v>
      </c>
      <c r="E82" s="37">
        <v>1</v>
      </c>
      <c r="F82" s="37">
        <v>2912</v>
      </c>
      <c r="G82" s="37">
        <v>25</v>
      </c>
      <c r="H82" s="37">
        <f t="shared" si="50"/>
        <v>728</v>
      </c>
      <c r="I82" s="75">
        <f t="shared" si="51"/>
        <v>3640</v>
      </c>
      <c r="J82" s="75"/>
      <c r="K82" s="75">
        <f t="shared" si="52"/>
        <v>0</v>
      </c>
      <c r="L82" s="75"/>
      <c r="M82" s="75">
        <f t="shared" si="53"/>
        <v>0</v>
      </c>
      <c r="N82" s="75"/>
      <c r="O82" s="75">
        <f t="shared" si="54"/>
        <v>0</v>
      </c>
      <c r="P82" s="75"/>
      <c r="Q82" s="75">
        <f t="shared" si="55"/>
        <v>0</v>
      </c>
      <c r="R82" s="75"/>
      <c r="S82" s="75"/>
      <c r="T82" s="76"/>
      <c r="U82" s="75">
        <f t="shared" si="56"/>
        <v>0</v>
      </c>
      <c r="V82" s="75"/>
      <c r="W82" s="75">
        <f t="shared" si="57"/>
        <v>0</v>
      </c>
      <c r="X82" s="37"/>
      <c r="Y82" s="37"/>
      <c r="Z82" s="37">
        <v>5849</v>
      </c>
      <c r="AA82" s="39">
        <f t="shared" si="58"/>
        <v>9489</v>
      </c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</row>
    <row r="83" spans="2:47" s="31" customFormat="1" ht="39.75" customHeight="1">
      <c r="B83" s="254"/>
      <c r="C83" s="244"/>
      <c r="D83" s="36" t="s">
        <v>62</v>
      </c>
      <c r="E83" s="37">
        <v>1</v>
      </c>
      <c r="F83" s="37">
        <v>2912</v>
      </c>
      <c r="G83" s="37">
        <v>25</v>
      </c>
      <c r="H83" s="37">
        <f t="shared" si="50"/>
        <v>728</v>
      </c>
      <c r="I83" s="75">
        <f t="shared" si="51"/>
        <v>3640</v>
      </c>
      <c r="J83" s="75"/>
      <c r="K83" s="75">
        <f t="shared" si="52"/>
        <v>0</v>
      </c>
      <c r="L83" s="75"/>
      <c r="M83" s="75">
        <f t="shared" si="53"/>
        <v>0</v>
      </c>
      <c r="N83" s="75"/>
      <c r="O83" s="75">
        <f t="shared" si="54"/>
        <v>0</v>
      </c>
      <c r="P83" s="75"/>
      <c r="Q83" s="75">
        <f t="shared" si="55"/>
        <v>0</v>
      </c>
      <c r="R83" s="75"/>
      <c r="S83" s="75"/>
      <c r="T83" s="76"/>
      <c r="U83" s="75">
        <f t="shared" si="56"/>
        <v>0</v>
      </c>
      <c r="V83" s="75"/>
      <c r="W83" s="75">
        <f t="shared" si="57"/>
        <v>0</v>
      </c>
      <c r="X83" s="37"/>
      <c r="Y83" s="37"/>
      <c r="Z83" s="37">
        <v>5849</v>
      </c>
      <c r="AA83" s="39">
        <f t="shared" si="58"/>
        <v>9489</v>
      </c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</row>
    <row r="84" spans="2:47" s="31" customFormat="1" ht="39.75" customHeight="1">
      <c r="B84" s="254"/>
      <c r="C84" s="244"/>
      <c r="D84" s="36" t="s">
        <v>63</v>
      </c>
      <c r="E84" s="37">
        <v>5</v>
      </c>
      <c r="F84" s="37">
        <v>2912</v>
      </c>
      <c r="G84" s="37">
        <v>25</v>
      </c>
      <c r="H84" s="37">
        <f t="shared" si="50"/>
        <v>728</v>
      </c>
      <c r="I84" s="75">
        <f t="shared" si="51"/>
        <v>18200</v>
      </c>
      <c r="J84" s="75"/>
      <c r="K84" s="75">
        <f t="shared" si="52"/>
        <v>0</v>
      </c>
      <c r="L84" s="75"/>
      <c r="M84" s="75">
        <f t="shared" si="53"/>
        <v>0</v>
      </c>
      <c r="N84" s="75">
        <v>10</v>
      </c>
      <c r="O84" s="75">
        <f t="shared" si="54"/>
        <v>1820</v>
      </c>
      <c r="P84" s="75"/>
      <c r="Q84" s="75">
        <f t="shared" si="55"/>
        <v>0</v>
      </c>
      <c r="R84" s="75"/>
      <c r="S84" s="75"/>
      <c r="T84" s="76"/>
      <c r="U84" s="75">
        <f t="shared" si="56"/>
        <v>0</v>
      </c>
      <c r="V84" s="75"/>
      <c r="W84" s="75">
        <f t="shared" si="57"/>
        <v>0</v>
      </c>
      <c r="X84" s="37"/>
      <c r="Y84" s="37"/>
      <c r="Z84" s="37">
        <v>27425</v>
      </c>
      <c r="AA84" s="39">
        <f t="shared" si="58"/>
        <v>47445</v>
      </c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</row>
    <row r="85" spans="2:47" s="31" customFormat="1" ht="39.75" customHeight="1">
      <c r="B85" s="254"/>
      <c r="C85" s="244"/>
      <c r="D85" s="36" t="s">
        <v>64</v>
      </c>
      <c r="E85" s="37">
        <v>1</v>
      </c>
      <c r="F85" s="37">
        <v>2912</v>
      </c>
      <c r="G85" s="37">
        <v>25</v>
      </c>
      <c r="H85" s="37">
        <f t="shared" si="50"/>
        <v>728</v>
      </c>
      <c r="I85" s="75">
        <f t="shared" si="51"/>
        <v>3640</v>
      </c>
      <c r="J85" s="75"/>
      <c r="K85" s="75">
        <f t="shared" si="52"/>
        <v>0</v>
      </c>
      <c r="L85" s="75"/>
      <c r="M85" s="75">
        <f t="shared" si="53"/>
        <v>0</v>
      </c>
      <c r="N85" s="75"/>
      <c r="O85" s="75">
        <f t="shared" si="54"/>
        <v>0</v>
      </c>
      <c r="P85" s="75"/>
      <c r="Q85" s="75">
        <f t="shared" si="55"/>
        <v>0</v>
      </c>
      <c r="R85" s="75"/>
      <c r="S85" s="75"/>
      <c r="T85" s="76"/>
      <c r="U85" s="75">
        <f t="shared" si="56"/>
        <v>0</v>
      </c>
      <c r="V85" s="75"/>
      <c r="W85" s="75">
        <f t="shared" si="57"/>
        <v>0</v>
      </c>
      <c r="X85" s="37"/>
      <c r="Y85" s="37"/>
      <c r="Z85" s="37">
        <v>5849</v>
      </c>
      <c r="AA85" s="39">
        <f t="shared" si="58"/>
        <v>9489</v>
      </c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</row>
    <row r="86" spans="2:47" s="31" customFormat="1" ht="0.75" customHeight="1">
      <c r="B86" s="254"/>
      <c r="C86" s="244"/>
      <c r="D86" s="36" t="s">
        <v>65</v>
      </c>
      <c r="E86" s="37"/>
      <c r="F86" s="37"/>
      <c r="G86" s="37"/>
      <c r="H86" s="37">
        <f t="shared" si="50"/>
        <v>0</v>
      </c>
      <c r="I86" s="75">
        <f t="shared" si="51"/>
        <v>0</v>
      </c>
      <c r="J86" s="75"/>
      <c r="K86" s="75">
        <f t="shared" si="52"/>
        <v>0</v>
      </c>
      <c r="L86" s="75"/>
      <c r="M86" s="75">
        <f t="shared" si="53"/>
        <v>0</v>
      </c>
      <c r="N86" s="75"/>
      <c r="O86" s="75">
        <f t="shared" si="54"/>
        <v>0</v>
      </c>
      <c r="P86" s="75"/>
      <c r="Q86" s="75">
        <f t="shared" si="55"/>
        <v>0</v>
      </c>
      <c r="R86" s="75"/>
      <c r="S86" s="75"/>
      <c r="T86" s="76"/>
      <c r="U86" s="75">
        <f t="shared" si="56"/>
        <v>0</v>
      </c>
      <c r="V86" s="75"/>
      <c r="W86" s="75">
        <f t="shared" si="57"/>
        <v>0</v>
      </c>
      <c r="X86" s="37"/>
      <c r="Y86" s="37"/>
      <c r="Z86" s="37">
        <f>(7800*E86)-I86</f>
        <v>0</v>
      </c>
      <c r="AA86" s="39">
        <f t="shared" si="58"/>
        <v>0</v>
      </c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</row>
    <row r="87" spans="2:47" s="31" customFormat="1" ht="39.75" customHeight="1">
      <c r="B87" s="254"/>
      <c r="C87" s="244"/>
      <c r="D87" s="36" t="s">
        <v>107</v>
      </c>
      <c r="E87" s="37">
        <v>1</v>
      </c>
      <c r="F87" s="37">
        <v>3324</v>
      </c>
      <c r="G87" s="37">
        <v>25</v>
      </c>
      <c r="H87" s="37">
        <f t="shared" si="50"/>
        <v>831</v>
      </c>
      <c r="I87" s="75">
        <f t="shared" si="51"/>
        <v>4155</v>
      </c>
      <c r="J87" s="75">
        <v>270</v>
      </c>
      <c r="K87" s="75">
        <f t="shared" si="52"/>
        <v>11218.5</v>
      </c>
      <c r="L87" s="75"/>
      <c r="M87" s="75">
        <f t="shared" si="53"/>
        <v>0</v>
      </c>
      <c r="N87" s="75"/>
      <c r="O87" s="75">
        <f t="shared" si="54"/>
        <v>0</v>
      </c>
      <c r="P87" s="75"/>
      <c r="Q87" s="75">
        <f t="shared" si="55"/>
        <v>0</v>
      </c>
      <c r="R87" s="75"/>
      <c r="S87" s="75"/>
      <c r="T87" s="76"/>
      <c r="U87" s="75">
        <f t="shared" si="56"/>
        <v>0</v>
      </c>
      <c r="V87" s="75"/>
      <c r="W87" s="75">
        <f t="shared" si="57"/>
        <v>0</v>
      </c>
      <c r="X87" s="37"/>
      <c r="Y87" s="37"/>
      <c r="Z87" s="37"/>
      <c r="AA87" s="39">
        <f t="shared" si="58"/>
        <v>15373.5</v>
      </c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</row>
    <row r="88" spans="2:47" s="31" customFormat="1" ht="39.75" customHeight="1" hidden="1">
      <c r="B88" s="254"/>
      <c r="C88" s="244"/>
      <c r="D88" s="36" t="s">
        <v>66</v>
      </c>
      <c r="E88" s="37"/>
      <c r="F88" s="37"/>
      <c r="G88" s="37"/>
      <c r="H88" s="37">
        <f t="shared" si="50"/>
        <v>0</v>
      </c>
      <c r="I88" s="75">
        <f t="shared" si="51"/>
        <v>0</v>
      </c>
      <c r="J88" s="75"/>
      <c r="K88" s="75">
        <f t="shared" si="52"/>
        <v>0</v>
      </c>
      <c r="L88" s="75"/>
      <c r="M88" s="75">
        <f t="shared" si="53"/>
        <v>0</v>
      </c>
      <c r="N88" s="75"/>
      <c r="O88" s="75">
        <f t="shared" si="54"/>
        <v>0</v>
      </c>
      <c r="P88" s="75"/>
      <c r="Q88" s="75">
        <f t="shared" si="55"/>
        <v>0</v>
      </c>
      <c r="R88" s="75"/>
      <c r="S88" s="75"/>
      <c r="T88" s="76"/>
      <c r="U88" s="75">
        <f t="shared" si="56"/>
        <v>0</v>
      </c>
      <c r="V88" s="75"/>
      <c r="W88" s="75">
        <f t="shared" si="57"/>
        <v>0</v>
      </c>
      <c r="X88" s="37"/>
      <c r="Y88" s="37"/>
      <c r="Z88" s="37">
        <f aca="true" t="shared" si="59" ref="Z88:Z95">(7800*E88)-I88</f>
        <v>0</v>
      </c>
      <c r="AA88" s="39">
        <f t="shared" si="58"/>
        <v>0</v>
      </c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</row>
    <row r="89" spans="2:47" s="31" customFormat="1" ht="39.75" customHeight="1">
      <c r="B89" s="254"/>
      <c r="C89" s="244"/>
      <c r="D89" s="36" t="s">
        <v>59</v>
      </c>
      <c r="E89" s="37">
        <v>0.5</v>
      </c>
      <c r="F89" s="37">
        <v>4075.91</v>
      </c>
      <c r="G89" s="37">
        <v>25</v>
      </c>
      <c r="H89" s="37">
        <f>F89*G89/100</f>
        <v>1018.9775</v>
      </c>
      <c r="I89" s="75">
        <f>(F89+H89)*E89</f>
        <v>2547.44375</v>
      </c>
      <c r="J89" s="75"/>
      <c r="K89" s="75">
        <f>I89*J89/100</f>
        <v>0</v>
      </c>
      <c r="L89" s="75"/>
      <c r="M89" s="75">
        <f>I89*L89/100</f>
        <v>0</v>
      </c>
      <c r="N89" s="75"/>
      <c r="O89" s="75">
        <f>I89*N89/100</f>
        <v>0</v>
      </c>
      <c r="P89" s="75"/>
      <c r="Q89" s="75">
        <f>I89*P89/100</f>
        <v>0</v>
      </c>
      <c r="R89" s="75"/>
      <c r="S89" s="75"/>
      <c r="T89" s="76"/>
      <c r="U89" s="75">
        <f>I89*T89/100</f>
        <v>0</v>
      </c>
      <c r="V89" s="75"/>
      <c r="W89" s="75">
        <f>V89*I89/100</f>
        <v>0</v>
      </c>
      <c r="X89" s="37"/>
      <c r="Y89" s="37"/>
      <c r="Z89" s="37">
        <v>2197.06</v>
      </c>
      <c r="AA89" s="39">
        <f t="shared" si="58"/>
        <v>4744.50375</v>
      </c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</row>
    <row r="90" spans="2:47" s="31" customFormat="1" ht="39.75" customHeight="1">
      <c r="B90" s="254"/>
      <c r="C90" s="244"/>
      <c r="D90" s="36" t="s">
        <v>67</v>
      </c>
      <c r="E90" s="37">
        <v>1.5</v>
      </c>
      <c r="F90" s="37">
        <v>3324</v>
      </c>
      <c r="G90" s="37">
        <v>25</v>
      </c>
      <c r="H90" s="37">
        <f t="shared" si="50"/>
        <v>831</v>
      </c>
      <c r="I90" s="75">
        <f t="shared" si="51"/>
        <v>6232.5</v>
      </c>
      <c r="J90" s="75"/>
      <c r="K90" s="75">
        <f t="shared" si="52"/>
        <v>0</v>
      </c>
      <c r="L90" s="75"/>
      <c r="M90" s="75">
        <f t="shared" si="53"/>
        <v>0</v>
      </c>
      <c r="N90" s="75"/>
      <c r="O90" s="75">
        <f t="shared" si="54"/>
        <v>0</v>
      </c>
      <c r="P90" s="75"/>
      <c r="Q90" s="75">
        <f t="shared" si="55"/>
        <v>0</v>
      </c>
      <c r="R90" s="75"/>
      <c r="S90" s="75"/>
      <c r="T90" s="76"/>
      <c r="U90" s="75">
        <f t="shared" si="56"/>
        <v>0</v>
      </c>
      <c r="V90" s="75"/>
      <c r="W90" s="75">
        <f t="shared" si="57"/>
        <v>0</v>
      </c>
      <c r="X90" s="37"/>
      <c r="Y90" s="37"/>
      <c r="Z90" s="37">
        <v>8001</v>
      </c>
      <c r="AA90" s="39">
        <f t="shared" si="58"/>
        <v>14233.5</v>
      </c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</row>
    <row r="91" spans="2:47" s="31" customFormat="1" ht="37.5" customHeight="1">
      <c r="B91" s="254"/>
      <c r="C91" s="244"/>
      <c r="D91" s="36" t="s">
        <v>68</v>
      </c>
      <c r="E91" s="37">
        <v>1</v>
      </c>
      <c r="F91" s="37">
        <v>2912</v>
      </c>
      <c r="G91" s="37">
        <v>25</v>
      </c>
      <c r="H91" s="37">
        <f t="shared" si="50"/>
        <v>728</v>
      </c>
      <c r="I91" s="75">
        <f t="shared" si="51"/>
        <v>3640</v>
      </c>
      <c r="J91" s="75"/>
      <c r="K91" s="75">
        <f t="shared" si="52"/>
        <v>0</v>
      </c>
      <c r="L91" s="75"/>
      <c r="M91" s="75">
        <f t="shared" si="53"/>
        <v>0</v>
      </c>
      <c r="N91" s="75"/>
      <c r="O91" s="75">
        <f t="shared" si="54"/>
        <v>0</v>
      </c>
      <c r="P91" s="75"/>
      <c r="Q91" s="75">
        <f t="shared" si="55"/>
        <v>0</v>
      </c>
      <c r="R91" s="75"/>
      <c r="S91" s="75"/>
      <c r="T91" s="76"/>
      <c r="U91" s="75">
        <f t="shared" si="56"/>
        <v>0</v>
      </c>
      <c r="V91" s="75"/>
      <c r="W91" s="75">
        <f t="shared" si="57"/>
        <v>0</v>
      </c>
      <c r="X91" s="37"/>
      <c r="Y91" s="37"/>
      <c r="Z91" s="37">
        <v>5849</v>
      </c>
      <c r="AA91" s="39">
        <f t="shared" si="58"/>
        <v>9489</v>
      </c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</row>
    <row r="92" spans="2:47" s="31" customFormat="1" ht="39.75" customHeight="1" hidden="1">
      <c r="B92" s="254"/>
      <c r="C92" s="244"/>
      <c r="D92" s="36" t="s">
        <v>69</v>
      </c>
      <c r="E92" s="37"/>
      <c r="F92" s="37"/>
      <c r="G92" s="37"/>
      <c r="H92" s="37">
        <f t="shared" si="50"/>
        <v>0</v>
      </c>
      <c r="I92" s="75">
        <f t="shared" si="51"/>
        <v>0</v>
      </c>
      <c r="J92" s="75"/>
      <c r="K92" s="75">
        <f t="shared" si="52"/>
        <v>0</v>
      </c>
      <c r="L92" s="75"/>
      <c r="M92" s="75">
        <f t="shared" si="53"/>
        <v>0</v>
      </c>
      <c r="N92" s="75"/>
      <c r="O92" s="75">
        <f t="shared" si="54"/>
        <v>0</v>
      </c>
      <c r="P92" s="75"/>
      <c r="Q92" s="75">
        <f t="shared" si="55"/>
        <v>0</v>
      </c>
      <c r="R92" s="75"/>
      <c r="S92" s="75"/>
      <c r="T92" s="76"/>
      <c r="U92" s="75">
        <f t="shared" si="56"/>
        <v>0</v>
      </c>
      <c r="V92" s="75"/>
      <c r="W92" s="75">
        <f t="shared" si="57"/>
        <v>0</v>
      </c>
      <c r="X92" s="37"/>
      <c r="Y92" s="37"/>
      <c r="Z92" s="37">
        <f t="shared" si="59"/>
        <v>0</v>
      </c>
      <c r="AA92" s="39">
        <f t="shared" si="58"/>
        <v>0</v>
      </c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</row>
    <row r="93" spans="2:47" s="31" customFormat="1" ht="39.75" customHeight="1" hidden="1">
      <c r="B93" s="254"/>
      <c r="C93" s="244"/>
      <c r="D93" s="36" t="s">
        <v>70</v>
      </c>
      <c r="E93" s="37"/>
      <c r="F93" s="37"/>
      <c r="G93" s="37"/>
      <c r="H93" s="37">
        <f t="shared" si="50"/>
        <v>0</v>
      </c>
      <c r="I93" s="75">
        <f t="shared" si="51"/>
        <v>0</v>
      </c>
      <c r="J93" s="75"/>
      <c r="K93" s="75">
        <f t="shared" si="52"/>
        <v>0</v>
      </c>
      <c r="L93" s="75"/>
      <c r="M93" s="75">
        <f t="shared" si="53"/>
        <v>0</v>
      </c>
      <c r="N93" s="75"/>
      <c r="O93" s="75">
        <f t="shared" si="54"/>
        <v>0</v>
      </c>
      <c r="P93" s="75"/>
      <c r="Q93" s="75">
        <f t="shared" si="55"/>
        <v>0</v>
      </c>
      <c r="R93" s="75"/>
      <c r="S93" s="75"/>
      <c r="T93" s="76"/>
      <c r="U93" s="75">
        <f t="shared" si="56"/>
        <v>0</v>
      </c>
      <c r="V93" s="75"/>
      <c r="W93" s="75">
        <f t="shared" si="57"/>
        <v>0</v>
      </c>
      <c r="X93" s="37"/>
      <c r="Y93" s="37"/>
      <c r="Z93" s="37">
        <f t="shared" si="59"/>
        <v>0</v>
      </c>
      <c r="AA93" s="39">
        <f t="shared" si="58"/>
        <v>0</v>
      </c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</row>
    <row r="94" spans="2:47" s="31" customFormat="1" ht="39.75" customHeight="1" hidden="1">
      <c r="B94" s="254"/>
      <c r="C94" s="244"/>
      <c r="D94" s="36" t="s">
        <v>71</v>
      </c>
      <c r="E94" s="37"/>
      <c r="F94" s="37"/>
      <c r="G94" s="37"/>
      <c r="H94" s="37">
        <f t="shared" si="50"/>
        <v>0</v>
      </c>
      <c r="I94" s="75">
        <f t="shared" si="51"/>
        <v>0</v>
      </c>
      <c r="J94" s="75"/>
      <c r="K94" s="75">
        <f t="shared" si="52"/>
        <v>0</v>
      </c>
      <c r="L94" s="75"/>
      <c r="M94" s="75">
        <f t="shared" si="53"/>
        <v>0</v>
      </c>
      <c r="N94" s="75"/>
      <c r="O94" s="75">
        <f t="shared" si="54"/>
        <v>0</v>
      </c>
      <c r="P94" s="75"/>
      <c r="Q94" s="75">
        <f t="shared" si="55"/>
        <v>0</v>
      </c>
      <c r="R94" s="75"/>
      <c r="S94" s="75"/>
      <c r="T94" s="76"/>
      <c r="U94" s="75">
        <f t="shared" si="56"/>
        <v>0</v>
      </c>
      <c r="V94" s="75"/>
      <c r="W94" s="75">
        <f t="shared" si="57"/>
        <v>0</v>
      </c>
      <c r="X94" s="37"/>
      <c r="Y94" s="37"/>
      <c r="Z94" s="37">
        <f t="shared" si="59"/>
        <v>0</v>
      </c>
      <c r="AA94" s="39">
        <f t="shared" si="58"/>
        <v>0</v>
      </c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</row>
    <row r="95" spans="2:47" s="31" customFormat="1" ht="39.75" customHeight="1" hidden="1">
      <c r="B95" s="254"/>
      <c r="C95" s="244"/>
      <c r="D95" s="36" t="s">
        <v>72</v>
      </c>
      <c r="E95" s="37"/>
      <c r="F95" s="37"/>
      <c r="G95" s="37"/>
      <c r="H95" s="37">
        <f t="shared" si="50"/>
        <v>0</v>
      </c>
      <c r="I95" s="75">
        <f t="shared" si="51"/>
        <v>0</v>
      </c>
      <c r="J95" s="75"/>
      <c r="K95" s="75">
        <f t="shared" si="52"/>
        <v>0</v>
      </c>
      <c r="L95" s="75"/>
      <c r="M95" s="75">
        <f t="shared" si="53"/>
        <v>0</v>
      </c>
      <c r="N95" s="75"/>
      <c r="O95" s="75">
        <f t="shared" si="54"/>
        <v>0</v>
      </c>
      <c r="P95" s="75"/>
      <c r="Q95" s="75">
        <f t="shared" si="55"/>
        <v>0</v>
      </c>
      <c r="R95" s="75"/>
      <c r="S95" s="75"/>
      <c r="T95" s="76"/>
      <c r="U95" s="75">
        <f t="shared" si="56"/>
        <v>0</v>
      </c>
      <c r="V95" s="75"/>
      <c r="W95" s="75">
        <f t="shared" si="57"/>
        <v>0</v>
      </c>
      <c r="X95" s="37"/>
      <c r="Y95" s="37"/>
      <c r="Z95" s="37">
        <f t="shared" si="59"/>
        <v>0</v>
      </c>
      <c r="AA95" s="39">
        <f t="shared" si="58"/>
        <v>0</v>
      </c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</row>
    <row r="96" spans="2:47" s="31" customFormat="1" ht="39.75" customHeight="1">
      <c r="B96" s="254"/>
      <c r="C96" s="244"/>
      <c r="D96" s="36" t="s">
        <v>98</v>
      </c>
      <c r="E96" s="37">
        <v>0.1</v>
      </c>
      <c r="F96" s="37">
        <v>2912</v>
      </c>
      <c r="G96" s="37">
        <v>25</v>
      </c>
      <c r="H96" s="37">
        <f t="shared" si="50"/>
        <v>728</v>
      </c>
      <c r="I96" s="75">
        <f t="shared" si="51"/>
        <v>364</v>
      </c>
      <c r="J96" s="75">
        <v>220</v>
      </c>
      <c r="K96" s="75">
        <f t="shared" si="52"/>
        <v>800.8</v>
      </c>
      <c r="L96" s="75"/>
      <c r="M96" s="75">
        <f t="shared" si="53"/>
        <v>0</v>
      </c>
      <c r="N96" s="75"/>
      <c r="O96" s="75">
        <f t="shared" si="54"/>
        <v>0</v>
      </c>
      <c r="P96" s="75"/>
      <c r="Q96" s="75">
        <f t="shared" si="55"/>
        <v>0</v>
      </c>
      <c r="R96" s="75"/>
      <c r="S96" s="75"/>
      <c r="T96" s="76"/>
      <c r="U96" s="75">
        <f t="shared" si="56"/>
        <v>0</v>
      </c>
      <c r="V96" s="75"/>
      <c r="W96" s="75">
        <f t="shared" si="57"/>
        <v>0</v>
      </c>
      <c r="X96" s="37"/>
      <c r="Y96" s="37"/>
      <c r="Z96" s="37"/>
      <c r="AA96" s="39">
        <f t="shared" si="58"/>
        <v>1164.8</v>
      </c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</row>
    <row r="97" spans="2:47" s="31" customFormat="1" ht="36" customHeight="1">
      <c r="B97" s="254"/>
      <c r="C97" s="244"/>
      <c r="D97" s="36" t="s">
        <v>73</v>
      </c>
      <c r="E97" s="37">
        <v>1</v>
      </c>
      <c r="F97" s="37">
        <v>3173</v>
      </c>
      <c r="G97" s="37">
        <v>25</v>
      </c>
      <c r="H97" s="37">
        <f t="shared" si="50"/>
        <v>793.25</v>
      </c>
      <c r="I97" s="75">
        <f t="shared" si="51"/>
        <v>3966.25</v>
      </c>
      <c r="J97" s="75"/>
      <c r="K97" s="75">
        <f t="shared" si="52"/>
        <v>0</v>
      </c>
      <c r="L97" s="75"/>
      <c r="M97" s="75">
        <f t="shared" si="53"/>
        <v>0</v>
      </c>
      <c r="N97" s="75"/>
      <c r="O97" s="75">
        <f t="shared" si="54"/>
        <v>0</v>
      </c>
      <c r="P97" s="75"/>
      <c r="Q97" s="75">
        <f t="shared" si="55"/>
        <v>0</v>
      </c>
      <c r="R97" s="75"/>
      <c r="S97" s="75"/>
      <c r="T97" s="76"/>
      <c r="U97" s="75">
        <f t="shared" si="56"/>
        <v>0</v>
      </c>
      <c r="V97" s="75"/>
      <c r="W97" s="75">
        <f t="shared" si="57"/>
        <v>0</v>
      </c>
      <c r="X97" s="37"/>
      <c r="Y97" s="37"/>
      <c r="Z97" s="37">
        <v>5522.75</v>
      </c>
      <c r="AA97" s="39">
        <f t="shared" si="58"/>
        <v>9489</v>
      </c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</row>
    <row r="98" spans="2:47" s="31" customFormat="1" ht="39.75" customHeight="1" hidden="1">
      <c r="B98" s="254"/>
      <c r="C98" s="244"/>
      <c r="D98" s="36"/>
      <c r="E98" s="37"/>
      <c r="F98" s="37"/>
      <c r="G98" s="37"/>
      <c r="H98" s="37">
        <f t="shared" si="50"/>
        <v>0</v>
      </c>
      <c r="I98" s="75">
        <f t="shared" si="51"/>
        <v>0</v>
      </c>
      <c r="J98" s="75"/>
      <c r="K98" s="75">
        <f t="shared" si="52"/>
        <v>0</v>
      </c>
      <c r="L98" s="75"/>
      <c r="M98" s="75">
        <f t="shared" si="53"/>
        <v>0</v>
      </c>
      <c r="N98" s="75"/>
      <c r="O98" s="75">
        <f t="shared" si="54"/>
        <v>0</v>
      </c>
      <c r="P98" s="75"/>
      <c r="Q98" s="75">
        <f t="shared" si="55"/>
        <v>0</v>
      </c>
      <c r="R98" s="75"/>
      <c r="S98" s="75"/>
      <c r="T98" s="76"/>
      <c r="U98" s="75">
        <f t="shared" si="56"/>
        <v>0</v>
      </c>
      <c r="V98" s="75"/>
      <c r="W98" s="75">
        <f t="shared" si="57"/>
        <v>0</v>
      </c>
      <c r="X98" s="37"/>
      <c r="Y98" s="37"/>
      <c r="Z98" s="37"/>
      <c r="AA98" s="39">
        <f t="shared" si="58"/>
        <v>0</v>
      </c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</row>
    <row r="99" spans="2:47" s="31" customFormat="1" ht="39.75" customHeight="1" hidden="1">
      <c r="B99" s="254"/>
      <c r="C99" s="244"/>
      <c r="D99" s="36"/>
      <c r="E99" s="37"/>
      <c r="F99" s="37"/>
      <c r="G99" s="37"/>
      <c r="H99" s="37">
        <f t="shared" si="50"/>
        <v>0</v>
      </c>
      <c r="I99" s="75">
        <f t="shared" si="51"/>
        <v>0</v>
      </c>
      <c r="J99" s="75"/>
      <c r="K99" s="75">
        <f t="shared" si="52"/>
        <v>0</v>
      </c>
      <c r="L99" s="75"/>
      <c r="M99" s="75">
        <f t="shared" si="53"/>
        <v>0</v>
      </c>
      <c r="N99" s="75"/>
      <c r="O99" s="75">
        <f t="shared" si="54"/>
        <v>0</v>
      </c>
      <c r="P99" s="75"/>
      <c r="Q99" s="75">
        <f t="shared" si="55"/>
        <v>0</v>
      </c>
      <c r="R99" s="75"/>
      <c r="S99" s="75"/>
      <c r="T99" s="76"/>
      <c r="U99" s="75">
        <f t="shared" si="56"/>
        <v>0</v>
      </c>
      <c r="V99" s="75"/>
      <c r="W99" s="75">
        <f t="shared" si="57"/>
        <v>0</v>
      </c>
      <c r="X99" s="37"/>
      <c r="Y99" s="37"/>
      <c r="Z99" s="37"/>
      <c r="AA99" s="39">
        <f t="shared" si="58"/>
        <v>0</v>
      </c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</row>
    <row r="100" spans="2:47" s="31" customFormat="1" ht="39.75" customHeight="1" hidden="1">
      <c r="B100" s="254"/>
      <c r="C100" s="244"/>
      <c r="D100" s="36"/>
      <c r="E100" s="37"/>
      <c r="F100" s="37"/>
      <c r="G100" s="37"/>
      <c r="H100" s="37">
        <f t="shared" si="50"/>
        <v>0</v>
      </c>
      <c r="I100" s="75">
        <f t="shared" si="51"/>
        <v>0</v>
      </c>
      <c r="J100" s="75"/>
      <c r="K100" s="75">
        <f t="shared" si="52"/>
        <v>0</v>
      </c>
      <c r="L100" s="75"/>
      <c r="M100" s="75">
        <f t="shared" si="53"/>
        <v>0</v>
      </c>
      <c r="N100" s="75"/>
      <c r="O100" s="75">
        <f t="shared" si="54"/>
        <v>0</v>
      </c>
      <c r="P100" s="75"/>
      <c r="Q100" s="75">
        <f t="shared" si="55"/>
        <v>0</v>
      </c>
      <c r="R100" s="75"/>
      <c r="S100" s="75"/>
      <c r="T100" s="76"/>
      <c r="U100" s="75">
        <f t="shared" si="56"/>
        <v>0</v>
      </c>
      <c r="V100" s="75"/>
      <c r="W100" s="75">
        <f t="shared" si="57"/>
        <v>0</v>
      </c>
      <c r="X100" s="37"/>
      <c r="Y100" s="37"/>
      <c r="Z100" s="37"/>
      <c r="AA100" s="39">
        <f t="shared" si="58"/>
        <v>0</v>
      </c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</row>
    <row r="101" spans="2:47" s="31" customFormat="1" ht="39.75" customHeight="1" hidden="1">
      <c r="B101" s="254"/>
      <c r="C101" s="244"/>
      <c r="D101" s="36"/>
      <c r="E101" s="37"/>
      <c r="F101" s="37"/>
      <c r="G101" s="37"/>
      <c r="H101" s="37">
        <f t="shared" si="50"/>
        <v>0</v>
      </c>
      <c r="I101" s="75">
        <f t="shared" si="51"/>
        <v>0</v>
      </c>
      <c r="J101" s="75"/>
      <c r="K101" s="75">
        <f t="shared" si="52"/>
        <v>0</v>
      </c>
      <c r="L101" s="75"/>
      <c r="M101" s="75">
        <f t="shared" si="53"/>
        <v>0</v>
      </c>
      <c r="N101" s="75"/>
      <c r="O101" s="75">
        <f t="shared" si="54"/>
        <v>0</v>
      </c>
      <c r="P101" s="75"/>
      <c r="Q101" s="75">
        <f t="shared" si="55"/>
        <v>0</v>
      </c>
      <c r="R101" s="75"/>
      <c r="S101" s="75"/>
      <c r="T101" s="76"/>
      <c r="U101" s="75">
        <f t="shared" si="56"/>
        <v>0</v>
      </c>
      <c r="V101" s="75"/>
      <c r="W101" s="75">
        <f t="shared" si="57"/>
        <v>0</v>
      </c>
      <c r="X101" s="37"/>
      <c r="Y101" s="37"/>
      <c r="Z101" s="37"/>
      <c r="AA101" s="39">
        <f t="shared" si="58"/>
        <v>0</v>
      </c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</row>
    <row r="102" spans="2:47" s="31" customFormat="1" ht="39.75" customHeight="1" hidden="1">
      <c r="B102" s="254"/>
      <c r="C102" s="244"/>
      <c r="D102" s="36"/>
      <c r="E102" s="37"/>
      <c r="F102" s="37"/>
      <c r="G102" s="37"/>
      <c r="H102" s="37">
        <f t="shared" si="50"/>
        <v>0</v>
      </c>
      <c r="I102" s="75">
        <f t="shared" si="51"/>
        <v>0</v>
      </c>
      <c r="J102" s="75"/>
      <c r="K102" s="75">
        <f t="shared" si="52"/>
        <v>0</v>
      </c>
      <c r="L102" s="75"/>
      <c r="M102" s="75">
        <f t="shared" si="53"/>
        <v>0</v>
      </c>
      <c r="N102" s="75"/>
      <c r="O102" s="75">
        <f t="shared" si="54"/>
        <v>0</v>
      </c>
      <c r="P102" s="75"/>
      <c r="Q102" s="75">
        <f t="shared" si="55"/>
        <v>0</v>
      </c>
      <c r="R102" s="75"/>
      <c r="S102" s="75"/>
      <c r="T102" s="76"/>
      <c r="U102" s="75">
        <f t="shared" si="56"/>
        <v>0</v>
      </c>
      <c r="V102" s="75"/>
      <c r="W102" s="75">
        <f t="shared" si="57"/>
        <v>0</v>
      </c>
      <c r="X102" s="37"/>
      <c r="Y102" s="37"/>
      <c r="Z102" s="37"/>
      <c r="AA102" s="39">
        <f t="shared" si="58"/>
        <v>0</v>
      </c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</row>
    <row r="103" spans="2:47" s="31" customFormat="1" ht="39.75" customHeight="1" hidden="1">
      <c r="B103" s="254"/>
      <c r="C103" s="244"/>
      <c r="D103" s="36"/>
      <c r="E103" s="37"/>
      <c r="F103" s="37"/>
      <c r="G103" s="37"/>
      <c r="H103" s="37">
        <f t="shared" si="50"/>
        <v>0</v>
      </c>
      <c r="I103" s="75">
        <f t="shared" si="51"/>
        <v>0</v>
      </c>
      <c r="J103" s="75"/>
      <c r="K103" s="75">
        <f t="shared" si="52"/>
        <v>0</v>
      </c>
      <c r="L103" s="75"/>
      <c r="M103" s="75">
        <f t="shared" si="53"/>
        <v>0</v>
      </c>
      <c r="N103" s="75"/>
      <c r="O103" s="75">
        <f t="shared" si="54"/>
        <v>0</v>
      </c>
      <c r="P103" s="75"/>
      <c r="Q103" s="75">
        <f t="shared" si="55"/>
        <v>0</v>
      </c>
      <c r="R103" s="75"/>
      <c r="S103" s="75"/>
      <c r="T103" s="76"/>
      <c r="U103" s="75">
        <f t="shared" si="56"/>
        <v>0</v>
      </c>
      <c r="V103" s="75"/>
      <c r="W103" s="75">
        <f t="shared" si="57"/>
        <v>0</v>
      </c>
      <c r="X103" s="37"/>
      <c r="Y103" s="37"/>
      <c r="Z103" s="37"/>
      <c r="AA103" s="39">
        <f t="shared" si="58"/>
        <v>0</v>
      </c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</row>
    <row r="104" spans="2:47" s="31" customFormat="1" ht="39.75" customHeight="1" hidden="1">
      <c r="B104" s="254"/>
      <c r="C104" s="244"/>
      <c r="D104" s="36"/>
      <c r="E104" s="37"/>
      <c r="F104" s="37"/>
      <c r="G104" s="37"/>
      <c r="H104" s="37">
        <f t="shared" si="50"/>
        <v>0</v>
      </c>
      <c r="I104" s="75">
        <f t="shared" si="51"/>
        <v>0</v>
      </c>
      <c r="J104" s="75"/>
      <c r="K104" s="75">
        <f t="shared" si="52"/>
        <v>0</v>
      </c>
      <c r="L104" s="75"/>
      <c r="M104" s="75">
        <f t="shared" si="53"/>
        <v>0</v>
      </c>
      <c r="N104" s="75"/>
      <c r="O104" s="75">
        <f t="shared" si="54"/>
        <v>0</v>
      </c>
      <c r="P104" s="75"/>
      <c r="Q104" s="75">
        <f t="shared" si="55"/>
        <v>0</v>
      </c>
      <c r="R104" s="75"/>
      <c r="S104" s="75"/>
      <c r="T104" s="76"/>
      <c r="U104" s="75">
        <f t="shared" si="56"/>
        <v>0</v>
      </c>
      <c r="V104" s="75"/>
      <c r="W104" s="75">
        <f t="shared" si="57"/>
        <v>0</v>
      </c>
      <c r="X104" s="37"/>
      <c r="Y104" s="37"/>
      <c r="Z104" s="37"/>
      <c r="AA104" s="39">
        <f t="shared" si="58"/>
        <v>0</v>
      </c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</row>
    <row r="105" spans="2:47" s="31" customFormat="1" ht="39.75" customHeight="1" hidden="1">
      <c r="B105" s="254"/>
      <c r="C105" s="244"/>
      <c r="D105" s="36"/>
      <c r="E105" s="37"/>
      <c r="F105" s="37"/>
      <c r="G105" s="37"/>
      <c r="H105" s="37">
        <f t="shared" si="50"/>
        <v>0</v>
      </c>
      <c r="I105" s="75">
        <f t="shared" si="51"/>
        <v>0</v>
      </c>
      <c r="J105" s="75"/>
      <c r="K105" s="75">
        <f t="shared" si="52"/>
        <v>0</v>
      </c>
      <c r="L105" s="75"/>
      <c r="M105" s="75">
        <f t="shared" si="53"/>
        <v>0</v>
      </c>
      <c r="N105" s="75"/>
      <c r="O105" s="75">
        <f t="shared" si="54"/>
        <v>0</v>
      </c>
      <c r="P105" s="75"/>
      <c r="Q105" s="75">
        <f t="shared" si="55"/>
        <v>0</v>
      </c>
      <c r="R105" s="75"/>
      <c r="S105" s="75"/>
      <c r="T105" s="76"/>
      <c r="U105" s="75">
        <f t="shared" si="56"/>
        <v>0</v>
      </c>
      <c r="V105" s="75"/>
      <c r="W105" s="75">
        <f t="shared" si="57"/>
        <v>0</v>
      </c>
      <c r="X105" s="37"/>
      <c r="Y105" s="37"/>
      <c r="Z105" s="37"/>
      <c r="AA105" s="39">
        <f t="shared" si="58"/>
        <v>0</v>
      </c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</row>
    <row r="106" spans="2:47" s="31" customFormat="1" ht="39.75" customHeight="1" hidden="1">
      <c r="B106" s="254"/>
      <c r="C106" s="244"/>
      <c r="D106" s="36"/>
      <c r="E106" s="37"/>
      <c r="F106" s="37"/>
      <c r="G106" s="37"/>
      <c r="H106" s="37">
        <f t="shared" si="50"/>
        <v>0</v>
      </c>
      <c r="I106" s="75">
        <f t="shared" si="51"/>
        <v>0</v>
      </c>
      <c r="J106" s="75"/>
      <c r="K106" s="75">
        <f t="shared" si="52"/>
        <v>0</v>
      </c>
      <c r="L106" s="75"/>
      <c r="M106" s="75">
        <f t="shared" si="53"/>
        <v>0</v>
      </c>
      <c r="N106" s="75"/>
      <c r="O106" s="75">
        <f t="shared" si="54"/>
        <v>0</v>
      </c>
      <c r="P106" s="75"/>
      <c r="Q106" s="75">
        <f t="shared" si="55"/>
        <v>0</v>
      </c>
      <c r="R106" s="75"/>
      <c r="S106" s="75"/>
      <c r="T106" s="76"/>
      <c r="U106" s="75">
        <f t="shared" si="56"/>
        <v>0</v>
      </c>
      <c r="V106" s="75"/>
      <c r="W106" s="75">
        <f t="shared" si="57"/>
        <v>0</v>
      </c>
      <c r="X106" s="37"/>
      <c r="Y106" s="37"/>
      <c r="Z106" s="37"/>
      <c r="AA106" s="39">
        <f t="shared" si="58"/>
        <v>0</v>
      </c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</row>
    <row r="107" spans="2:47" s="31" customFormat="1" ht="39.75" customHeight="1" hidden="1">
      <c r="B107" s="254"/>
      <c r="C107" s="244"/>
      <c r="D107" s="36"/>
      <c r="E107" s="37"/>
      <c r="F107" s="37"/>
      <c r="G107" s="37"/>
      <c r="H107" s="37">
        <f t="shared" si="50"/>
        <v>0</v>
      </c>
      <c r="I107" s="75">
        <f t="shared" si="51"/>
        <v>0</v>
      </c>
      <c r="J107" s="75"/>
      <c r="K107" s="75">
        <f t="shared" si="52"/>
        <v>0</v>
      </c>
      <c r="L107" s="75"/>
      <c r="M107" s="75">
        <f t="shared" si="53"/>
        <v>0</v>
      </c>
      <c r="N107" s="75"/>
      <c r="O107" s="75">
        <f t="shared" si="54"/>
        <v>0</v>
      </c>
      <c r="P107" s="75"/>
      <c r="Q107" s="75">
        <f t="shared" si="55"/>
        <v>0</v>
      </c>
      <c r="R107" s="75"/>
      <c r="S107" s="75"/>
      <c r="T107" s="76"/>
      <c r="U107" s="75">
        <f t="shared" si="56"/>
        <v>0</v>
      </c>
      <c r="V107" s="75"/>
      <c r="W107" s="75">
        <f t="shared" si="57"/>
        <v>0</v>
      </c>
      <c r="X107" s="37"/>
      <c r="Y107" s="37"/>
      <c r="Z107" s="37"/>
      <c r="AA107" s="39">
        <f t="shared" si="58"/>
        <v>0</v>
      </c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</row>
    <row r="108" spans="2:47" s="31" customFormat="1" ht="39.75" customHeight="1">
      <c r="B108" s="254"/>
      <c r="C108" s="244"/>
      <c r="D108" s="42" t="s">
        <v>31</v>
      </c>
      <c r="E108" s="43">
        <f>SUM(E81:E107)</f>
        <v>18.700000000000003</v>
      </c>
      <c r="F108" s="43"/>
      <c r="G108" s="43"/>
      <c r="H108" s="43">
        <f>SUM(H81:H107)</f>
        <v>8570.2275</v>
      </c>
      <c r="I108" s="77">
        <f>SUM(I81:I107)</f>
        <v>70409.19375</v>
      </c>
      <c r="J108" s="77"/>
      <c r="K108" s="77">
        <f>SUM(K81:K107)</f>
        <v>12019.3</v>
      </c>
      <c r="L108" s="77"/>
      <c r="M108" s="77">
        <f>SUM(M81:M107)</f>
        <v>7134.4</v>
      </c>
      <c r="N108" s="77"/>
      <c r="O108" s="77">
        <f>SUM(O81:O107)</f>
        <v>1820</v>
      </c>
      <c r="P108" s="77"/>
      <c r="Q108" s="77">
        <f>SUM(Q81:Q107)</f>
        <v>0</v>
      </c>
      <c r="R108" s="77">
        <f>SUM(R81:R107)</f>
        <v>0</v>
      </c>
      <c r="S108" s="77">
        <f>SUM(S81:S107)</f>
        <v>0</v>
      </c>
      <c r="T108" s="78"/>
      <c r="U108" s="77">
        <f>SUM(U81:U107)</f>
        <v>0</v>
      </c>
      <c r="V108" s="77"/>
      <c r="W108" s="77">
        <f>SUM(W81:W107)</f>
        <v>0</v>
      </c>
      <c r="X108" s="43">
        <f>SUM(X81:X107)</f>
        <v>0</v>
      </c>
      <c r="Y108" s="43">
        <f>SUM(Y81:Y107)</f>
        <v>0</v>
      </c>
      <c r="Z108" s="43">
        <f>SUM(Z81:Z107)</f>
        <v>92161.81</v>
      </c>
      <c r="AA108" s="45">
        <f>SUM(AA81:AA107)</f>
        <v>183544.70375</v>
      </c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</row>
    <row r="109" spans="2:47" s="31" customFormat="1" ht="39.75" customHeight="1">
      <c r="B109" s="254"/>
      <c r="C109" s="244" t="s">
        <v>32</v>
      </c>
      <c r="D109" s="36" t="s">
        <v>73</v>
      </c>
      <c r="E109" s="37"/>
      <c r="F109" s="37"/>
      <c r="G109" s="37"/>
      <c r="H109" s="37">
        <f aca="true" t="shared" si="60" ref="H109:H124">F109*G109/100</f>
        <v>0</v>
      </c>
      <c r="I109" s="75">
        <f aca="true" t="shared" si="61" ref="I109:I124">(F109+H109)*E109</f>
        <v>0</v>
      </c>
      <c r="J109" s="75"/>
      <c r="K109" s="75">
        <f aca="true" t="shared" si="62" ref="K109:K124">I109*J109/100</f>
        <v>0</v>
      </c>
      <c r="L109" s="75"/>
      <c r="M109" s="75">
        <f aca="true" t="shared" si="63" ref="M109:M124">I109*L109/100</f>
        <v>0</v>
      </c>
      <c r="N109" s="75"/>
      <c r="O109" s="75">
        <f aca="true" t="shared" si="64" ref="O109:O124">I109*N109/100</f>
        <v>0</v>
      </c>
      <c r="P109" s="75"/>
      <c r="Q109" s="75">
        <f aca="true" t="shared" si="65" ref="Q109:Q124">I109*P109/100</f>
        <v>0</v>
      </c>
      <c r="R109" s="75"/>
      <c r="S109" s="75"/>
      <c r="T109" s="76"/>
      <c r="U109" s="75">
        <f aca="true" t="shared" si="66" ref="U109:U124">I109*T109/100</f>
        <v>0</v>
      </c>
      <c r="V109" s="75"/>
      <c r="W109" s="75">
        <f aca="true" t="shared" si="67" ref="W109:W124">V109*I109/100</f>
        <v>0</v>
      </c>
      <c r="X109" s="37"/>
      <c r="Y109" s="37"/>
      <c r="Z109" s="37"/>
      <c r="AA109" s="39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</row>
    <row r="110" spans="2:47" s="31" customFormat="1" ht="39.75" customHeight="1">
      <c r="B110" s="254"/>
      <c r="C110" s="244"/>
      <c r="D110" s="36" t="s">
        <v>106</v>
      </c>
      <c r="E110" s="37">
        <v>1</v>
      </c>
      <c r="F110" s="37">
        <v>3324</v>
      </c>
      <c r="G110" s="37">
        <v>25</v>
      </c>
      <c r="H110" s="37">
        <f t="shared" si="60"/>
        <v>831</v>
      </c>
      <c r="I110" s="75">
        <f t="shared" si="61"/>
        <v>4155</v>
      </c>
      <c r="J110" s="75"/>
      <c r="K110" s="75">
        <f t="shared" si="62"/>
        <v>0</v>
      </c>
      <c r="L110" s="75"/>
      <c r="M110" s="75">
        <f t="shared" si="63"/>
        <v>0</v>
      </c>
      <c r="N110" s="75"/>
      <c r="O110" s="75">
        <f t="shared" si="64"/>
        <v>0</v>
      </c>
      <c r="P110" s="75"/>
      <c r="Q110" s="75">
        <f t="shared" si="65"/>
        <v>0</v>
      </c>
      <c r="R110" s="75"/>
      <c r="S110" s="75"/>
      <c r="T110" s="76"/>
      <c r="U110" s="75">
        <f t="shared" si="66"/>
        <v>0</v>
      </c>
      <c r="V110" s="75"/>
      <c r="W110" s="75">
        <f t="shared" si="67"/>
        <v>0</v>
      </c>
      <c r="X110" s="37"/>
      <c r="Y110" s="37"/>
      <c r="Z110" s="37">
        <v>5334</v>
      </c>
      <c r="AA110" s="39">
        <f aca="true" t="shared" si="68" ref="AA110:AA115">I110+K110+M110+O110+Q110+S110+U110+W110+Y110+Z110</f>
        <v>9489</v>
      </c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</row>
    <row r="111" spans="2:47" s="31" customFormat="1" ht="39.75" customHeight="1">
      <c r="B111" s="254"/>
      <c r="C111" s="244"/>
      <c r="D111" s="36" t="s">
        <v>74</v>
      </c>
      <c r="E111" s="37">
        <v>1</v>
      </c>
      <c r="F111" s="37">
        <v>2912</v>
      </c>
      <c r="G111" s="37">
        <v>25</v>
      </c>
      <c r="H111" s="37">
        <f t="shared" si="60"/>
        <v>728</v>
      </c>
      <c r="I111" s="75">
        <f t="shared" si="61"/>
        <v>3640</v>
      </c>
      <c r="J111" s="75"/>
      <c r="K111" s="75">
        <f t="shared" si="62"/>
        <v>0</v>
      </c>
      <c r="L111" s="75"/>
      <c r="M111" s="75">
        <f t="shared" si="63"/>
        <v>0</v>
      </c>
      <c r="N111" s="75"/>
      <c r="O111" s="75">
        <f t="shared" si="64"/>
        <v>0</v>
      </c>
      <c r="P111" s="75"/>
      <c r="Q111" s="75">
        <f t="shared" si="65"/>
        <v>0</v>
      </c>
      <c r="R111" s="75"/>
      <c r="S111" s="75"/>
      <c r="T111" s="75"/>
      <c r="U111" s="75">
        <f t="shared" si="66"/>
        <v>0</v>
      </c>
      <c r="V111" s="75"/>
      <c r="W111" s="75">
        <f t="shared" si="67"/>
        <v>0</v>
      </c>
      <c r="X111" s="37"/>
      <c r="Y111" s="37"/>
      <c r="Z111" s="37">
        <v>5849</v>
      </c>
      <c r="AA111" s="39">
        <f t="shared" si="68"/>
        <v>9489</v>
      </c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</row>
    <row r="112" spans="2:47" s="31" customFormat="1" ht="39.75" customHeight="1">
      <c r="B112" s="254"/>
      <c r="C112" s="244"/>
      <c r="D112" s="36" t="s">
        <v>75</v>
      </c>
      <c r="E112" s="37">
        <v>1</v>
      </c>
      <c r="F112" s="37">
        <v>2912</v>
      </c>
      <c r="G112" s="37">
        <v>25</v>
      </c>
      <c r="H112" s="37">
        <f t="shared" si="60"/>
        <v>728</v>
      </c>
      <c r="I112" s="75">
        <f t="shared" si="61"/>
        <v>3640</v>
      </c>
      <c r="J112" s="75"/>
      <c r="K112" s="75">
        <f t="shared" si="62"/>
        <v>0</v>
      </c>
      <c r="L112" s="75"/>
      <c r="M112" s="75">
        <f t="shared" si="63"/>
        <v>0</v>
      </c>
      <c r="N112" s="75"/>
      <c r="O112" s="75">
        <f t="shared" si="64"/>
        <v>0</v>
      </c>
      <c r="P112" s="75"/>
      <c r="Q112" s="75">
        <f t="shared" si="65"/>
        <v>0</v>
      </c>
      <c r="R112" s="75"/>
      <c r="S112" s="75"/>
      <c r="T112" s="76"/>
      <c r="U112" s="75">
        <f t="shared" si="66"/>
        <v>0</v>
      </c>
      <c r="V112" s="75"/>
      <c r="W112" s="75">
        <f t="shared" si="67"/>
        <v>0</v>
      </c>
      <c r="X112" s="37"/>
      <c r="Y112" s="37"/>
      <c r="Z112" s="37">
        <v>5849</v>
      </c>
      <c r="AA112" s="39">
        <f t="shared" si="68"/>
        <v>9489</v>
      </c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</row>
    <row r="113" spans="2:47" s="31" customFormat="1" ht="39.75" customHeight="1">
      <c r="B113" s="254"/>
      <c r="C113" s="244"/>
      <c r="D113" s="36" t="s">
        <v>63</v>
      </c>
      <c r="E113" s="37">
        <v>1</v>
      </c>
      <c r="F113" s="37">
        <v>2912</v>
      </c>
      <c r="G113" s="37">
        <v>25</v>
      </c>
      <c r="H113" s="37">
        <f t="shared" si="60"/>
        <v>728</v>
      </c>
      <c r="I113" s="75">
        <f t="shared" si="61"/>
        <v>3640</v>
      </c>
      <c r="J113" s="75"/>
      <c r="K113" s="75">
        <f t="shared" si="62"/>
        <v>0</v>
      </c>
      <c r="L113" s="75"/>
      <c r="M113" s="75">
        <f t="shared" si="63"/>
        <v>0</v>
      </c>
      <c r="N113" s="75"/>
      <c r="O113" s="75">
        <f t="shared" si="64"/>
        <v>0</v>
      </c>
      <c r="P113" s="75"/>
      <c r="Q113" s="75">
        <f t="shared" si="65"/>
        <v>0</v>
      </c>
      <c r="R113" s="75"/>
      <c r="S113" s="75"/>
      <c r="T113" s="76"/>
      <c r="U113" s="75">
        <f t="shared" si="66"/>
        <v>0</v>
      </c>
      <c r="V113" s="75"/>
      <c r="W113" s="75">
        <f t="shared" si="67"/>
        <v>0</v>
      </c>
      <c r="X113" s="37"/>
      <c r="Y113" s="37"/>
      <c r="Z113" s="37">
        <v>5849</v>
      </c>
      <c r="AA113" s="39">
        <f t="shared" si="68"/>
        <v>9489</v>
      </c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</row>
    <row r="114" spans="2:47" s="31" customFormat="1" ht="39.75" customHeight="1">
      <c r="B114" s="254"/>
      <c r="C114" s="244"/>
      <c r="D114" s="36" t="s">
        <v>67</v>
      </c>
      <c r="E114" s="37">
        <v>2</v>
      </c>
      <c r="F114" s="37">
        <v>3324</v>
      </c>
      <c r="G114" s="37">
        <v>25</v>
      </c>
      <c r="H114" s="37">
        <f t="shared" si="60"/>
        <v>831</v>
      </c>
      <c r="I114" s="75">
        <f t="shared" si="61"/>
        <v>8310</v>
      </c>
      <c r="J114" s="75"/>
      <c r="K114" s="75">
        <f t="shared" si="62"/>
        <v>0</v>
      </c>
      <c r="L114" s="75"/>
      <c r="M114" s="75">
        <f t="shared" si="63"/>
        <v>0</v>
      </c>
      <c r="N114" s="75">
        <v>12</v>
      </c>
      <c r="O114" s="75">
        <f t="shared" si="64"/>
        <v>997.2</v>
      </c>
      <c r="P114" s="75"/>
      <c r="Q114" s="75">
        <f t="shared" si="65"/>
        <v>0</v>
      </c>
      <c r="R114" s="75"/>
      <c r="S114" s="75"/>
      <c r="T114" s="76"/>
      <c r="U114" s="75">
        <f t="shared" si="66"/>
        <v>0</v>
      </c>
      <c r="V114" s="75"/>
      <c r="W114" s="75">
        <f t="shared" si="67"/>
        <v>0</v>
      </c>
      <c r="X114" s="37"/>
      <c r="Y114" s="37"/>
      <c r="Z114" s="37">
        <v>9670.8</v>
      </c>
      <c r="AA114" s="39">
        <f t="shared" si="68"/>
        <v>18978</v>
      </c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</row>
    <row r="115" spans="2:47" s="31" customFormat="1" ht="39.75" customHeight="1">
      <c r="B115" s="254"/>
      <c r="C115" s="244"/>
      <c r="D115" s="36" t="s">
        <v>68</v>
      </c>
      <c r="E115" s="37">
        <v>2</v>
      </c>
      <c r="F115" s="37">
        <v>2912</v>
      </c>
      <c r="G115" s="37">
        <v>25</v>
      </c>
      <c r="H115" s="37">
        <f t="shared" si="60"/>
        <v>728</v>
      </c>
      <c r="I115" s="75">
        <f>(F115+H115)*E115</f>
        <v>7280</v>
      </c>
      <c r="J115" s="75"/>
      <c r="K115" s="75">
        <f t="shared" si="62"/>
        <v>0</v>
      </c>
      <c r="L115" s="75"/>
      <c r="M115" s="75">
        <f t="shared" si="63"/>
        <v>0</v>
      </c>
      <c r="N115" s="75"/>
      <c r="O115" s="75">
        <f t="shared" si="64"/>
        <v>0</v>
      </c>
      <c r="P115" s="75"/>
      <c r="Q115" s="75">
        <f t="shared" si="65"/>
        <v>0</v>
      </c>
      <c r="R115" s="75"/>
      <c r="S115" s="75"/>
      <c r="T115" s="76"/>
      <c r="U115" s="75">
        <f t="shared" si="66"/>
        <v>0</v>
      </c>
      <c r="V115" s="75"/>
      <c r="W115" s="75">
        <f t="shared" si="67"/>
        <v>0</v>
      </c>
      <c r="X115" s="37"/>
      <c r="Y115" s="37"/>
      <c r="Z115" s="37">
        <v>11698</v>
      </c>
      <c r="AA115" s="39">
        <f t="shared" si="68"/>
        <v>18978</v>
      </c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</row>
    <row r="116" spans="2:47" s="31" customFormat="1" ht="0.75" customHeight="1">
      <c r="B116" s="254"/>
      <c r="C116" s="244"/>
      <c r="D116" s="36" t="s">
        <v>76</v>
      </c>
      <c r="E116" s="37"/>
      <c r="F116" s="37"/>
      <c r="G116" s="37"/>
      <c r="H116" s="37">
        <f t="shared" si="60"/>
        <v>0</v>
      </c>
      <c r="I116" s="75">
        <f t="shared" si="61"/>
        <v>0</v>
      </c>
      <c r="J116" s="75"/>
      <c r="K116" s="75">
        <f t="shared" si="62"/>
        <v>0</v>
      </c>
      <c r="L116" s="75"/>
      <c r="M116" s="75">
        <f t="shared" si="63"/>
        <v>0</v>
      </c>
      <c r="N116" s="75"/>
      <c r="O116" s="75">
        <f t="shared" si="64"/>
        <v>0</v>
      </c>
      <c r="P116" s="75"/>
      <c r="Q116" s="75">
        <f t="shared" si="65"/>
        <v>0</v>
      </c>
      <c r="R116" s="75"/>
      <c r="S116" s="75"/>
      <c r="T116" s="76"/>
      <c r="U116" s="75">
        <f t="shared" si="66"/>
        <v>0</v>
      </c>
      <c r="V116" s="75"/>
      <c r="W116" s="75"/>
      <c r="X116" s="37"/>
      <c r="Y116" s="37"/>
      <c r="Z116" s="37">
        <f>(7800*E116)-I116</f>
        <v>0</v>
      </c>
      <c r="AA116" s="39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</row>
    <row r="117" spans="2:47" s="31" customFormat="1" ht="39.75" customHeight="1" hidden="1">
      <c r="B117" s="254"/>
      <c r="C117" s="244"/>
      <c r="D117" s="36" t="s">
        <v>77</v>
      </c>
      <c r="E117" s="37"/>
      <c r="F117" s="37"/>
      <c r="G117" s="37"/>
      <c r="H117" s="37">
        <f t="shared" si="60"/>
        <v>0</v>
      </c>
      <c r="I117" s="75">
        <f t="shared" si="61"/>
        <v>0</v>
      </c>
      <c r="J117" s="75"/>
      <c r="K117" s="75">
        <f t="shared" si="62"/>
        <v>0</v>
      </c>
      <c r="L117" s="75"/>
      <c r="M117" s="75">
        <f t="shared" si="63"/>
        <v>0</v>
      </c>
      <c r="N117" s="75"/>
      <c r="O117" s="75">
        <f t="shared" si="64"/>
        <v>0</v>
      </c>
      <c r="P117" s="75"/>
      <c r="Q117" s="75">
        <f t="shared" si="65"/>
        <v>0</v>
      </c>
      <c r="R117" s="75"/>
      <c r="S117" s="75"/>
      <c r="T117" s="76"/>
      <c r="U117" s="75">
        <f t="shared" si="66"/>
        <v>0</v>
      </c>
      <c r="V117" s="75"/>
      <c r="W117" s="75"/>
      <c r="X117" s="37"/>
      <c r="Y117" s="37"/>
      <c r="Z117" s="37">
        <f>(7800*E117)-I117</f>
        <v>0</v>
      </c>
      <c r="AA117" s="39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</row>
    <row r="118" spans="2:47" s="31" customFormat="1" ht="39.75" customHeight="1">
      <c r="B118" s="254"/>
      <c r="C118" s="244"/>
      <c r="D118" s="36" t="s">
        <v>78</v>
      </c>
      <c r="E118" s="37">
        <v>1</v>
      </c>
      <c r="F118" s="37">
        <v>2912</v>
      </c>
      <c r="G118" s="37">
        <v>25</v>
      </c>
      <c r="H118" s="37">
        <f t="shared" si="60"/>
        <v>728</v>
      </c>
      <c r="I118" s="75">
        <f t="shared" si="61"/>
        <v>3640</v>
      </c>
      <c r="J118" s="75"/>
      <c r="K118" s="75">
        <f t="shared" si="62"/>
        <v>0</v>
      </c>
      <c r="L118" s="75"/>
      <c r="M118" s="75">
        <f t="shared" si="63"/>
        <v>0</v>
      </c>
      <c r="N118" s="75"/>
      <c r="O118" s="75">
        <f t="shared" si="64"/>
        <v>0</v>
      </c>
      <c r="P118" s="75"/>
      <c r="Q118" s="75">
        <f t="shared" si="65"/>
        <v>0</v>
      </c>
      <c r="R118" s="75"/>
      <c r="S118" s="75"/>
      <c r="T118" s="76"/>
      <c r="U118" s="75">
        <f t="shared" si="66"/>
        <v>0</v>
      </c>
      <c r="V118" s="75"/>
      <c r="W118" s="75">
        <f t="shared" si="67"/>
        <v>0</v>
      </c>
      <c r="X118" s="37"/>
      <c r="Y118" s="37"/>
      <c r="Z118" s="37">
        <v>5849</v>
      </c>
      <c r="AA118" s="39">
        <f>I118+K118+M118+O118+Q118+S118+U118+W118+Y118+Z118</f>
        <v>9489</v>
      </c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</row>
    <row r="119" spans="2:47" s="31" customFormat="1" ht="0.75" customHeight="1">
      <c r="B119" s="254"/>
      <c r="C119" s="244"/>
      <c r="D119" s="36" t="s">
        <v>61</v>
      </c>
      <c r="E119" s="37">
        <v>0.5</v>
      </c>
      <c r="F119" s="37">
        <v>2912</v>
      </c>
      <c r="G119" s="37">
        <v>25</v>
      </c>
      <c r="H119" s="37">
        <f t="shared" si="60"/>
        <v>728</v>
      </c>
      <c r="I119" s="75">
        <f t="shared" si="61"/>
        <v>1820</v>
      </c>
      <c r="J119" s="75"/>
      <c r="K119" s="75">
        <f t="shared" si="62"/>
        <v>0</v>
      </c>
      <c r="L119" s="75"/>
      <c r="M119" s="75">
        <f t="shared" si="63"/>
        <v>0</v>
      </c>
      <c r="N119" s="75"/>
      <c r="O119" s="75">
        <f t="shared" si="64"/>
        <v>0</v>
      </c>
      <c r="P119" s="75"/>
      <c r="Q119" s="75">
        <f t="shared" si="65"/>
        <v>0</v>
      </c>
      <c r="R119" s="75"/>
      <c r="S119" s="75"/>
      <c r="T119" s="76"/>
      <c r="U119" s="75">
        <f t="shared" si="66"/>
        <v>0</v>
      </c>
      <c r="V119" s="75"/>
      <c r="W119" s="75">
        <f t="shared" si="67"/>
        <v>0</v>
      </c>
      <c r="X119" s="37"/>
      <c r="Y119" s="37"/>
      <c r="Z119" s="37">
        <v>2924.5</v>
      </c>
      <c r="AA119" s="39">
        <f>I119+K119+M119+O119+Q119+S119+U119+W119+Y119+Z119</f>
        <v>4744.5</v>
      </c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</row>
    <row r="120" spans="2:47" s="31" customFormat="1" ht="39.75" customHeight="1" hidden="1">
      <c r="B120" s="254"/>
      <c r="C120" s="244"/>
      <c r="D120" s="36" t="s">
        <v>62</v>
      </c>
      <c r="E120" s="37"/>
      <c r="F120" s="37"/>
      <c r="G120" s="37"/>
      <c r="H120" s="37">
        <f t="shared" si="60"/>
        <v>0</v>
      </c>
      <c r="I120" s="75">
        <f t="shared" si="61"/>
        <v>0</v>
      </c>
      <c r="J120" s="75"/>
      <c r="K120" s="75">
        <f t="shared" si="62"/>
        <v>0</v>
      </c>
      <c r="L120" s="75"/>
      <c r="M120" s="75">
        <f t="shared" si="63"/>
        <v>0</v>
      </c>
      <c r="N120" s="75"/>
      <c r="O120" s="75">
        <f t="shared" si="64"/>
        <v>0</v>
      </c>
      <c r="P120" s="75"/>
      <c r="Q120" s="75">
        <f t="shared" si="65"/>
        <v>0</v>
      </c>
      <c r="R120" s="75"/>
      <c r="S120" s="75"/>
      <c r="T120" s="76"/>
      <c r="U120" s="75">
        <f t="shared" si="66"/>
        <v>0</v>
      </c>
      <c r="V120" s="75"/>
      <c r="W120" s="75">
        <f t="shared" si="67"/>
        <v>0</v>
      </c>
      <c r="X120" s="37"/>
      <c r="Y120" s="37"/>
      <c r="Z120" s="37">
        <f>(7800*E120)-I120</f>
        <v>0</v>
      </c>
      <c r="AA120" s="39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</row>
    <row r="121" spans="2:47" s="31" customFormat="1" ht="39.75" customHeight="1">
      <c r="B121" s="254"/>
      <c r="C121" s="244"/>
      <c r="D121" s="36" t="s">
        <v>60</v>
      </c>
      <c r="E121" s="37">
        <v>3</v>
      </c>
      <c r="F121" s="37">
        <v>2912</v>
      </c>
      <c r="G121" s="37">
        <v>25</v>
      </c>
      <c r="H121" s="37">
        <f t="shared" si="60"/>
        <v>728</v>
      </c>
      <c r="I121" s="75">
        <f t="shared" si="61"/>
        <v>10920</v>
      </c>
      <c r="J121" s="75"/>
      <c r="K121" s="75">
        <f t="shared" si="62"/>
        <v>0</v>
      </c>
      <c r="L121" s="75">
        <v>35</v>
      </c>
      <c r="M121" s="75">
        <f t="shared" si="63"/>
        <v>3822</v>
      </c>
      <c r="N121" s="75"/>
      <c r="O121" s="75">
        <f t="shared" si="64"/>
        <v>0</v>
      </c>
      <c r="P121" s="75"/>
      <c r="Q121" s="75">
        <f t="shared" si="65"/>
        <v>0</v>
      </c>
      <c r="R121" s="75"/>
      <c r="S121" s="75"/>
      <c r="T121" s="76"/>
      <c r="U121" s="75">
        <f t="shared" si="66"/>
        <v>0</v>
      </c>
      <c r="V121" s="75"/>
      <c r="W121" s="75">
        <f t="shared" si="67"/>
        <v>0</v>
      </c>
      <c r="X121" s="37"/>
      <c r="Y121" s="37"/>
      <c r="Z121" s="37">
        <v>13725</v>
      </c>
      <c r="AA121" s="39">
        <f>I121+K121+M121+O121+Q121+S121+U121+W121+Y121+Z121</f>
        <v>28467</v>
      </c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</row>
    <row r="122" spans="2:47" s="31" customFormat="1" ht="3" customHeight="1">
      <c r="B122" s="254"/>
      <c r="C122" s="244"/>
      <c r="D122" s="36"/>
      <c r="E122" s="37"/>
      <c r="F122" s="37"/>
      <c r="G122" s="37"/>
      <c r="H122" s="37">
        <f t="shared" si="60"/>
        <v>0</v>
      </c>
      <c r="I122" s="75">
        <f t="shared" si="61"/>
        <v>0</v>
      </c>
      <c r="J122" s="75"/>
      <c r="K122" s="75">
        <f t="shared" si="62"/>
        <v>0</v>
      </c>
      <c r="L122" s="75"/>
      <c r="M122" s="75">
        <f t="shared" si="63"/>
        <v>0</v>
      </c>
      <c r="N122" s="75"/>
      <c r="O122" s="75">
        <f t="shared" si="64"/>
        <v>0</v>
      </c>
      <c r="P122" s="75"/>
      <c r="Q122" s="75">
        <f t="shared" si="65"/>
        <v>0</v>
      </c>
      <c r="R122" s="75"/>
      <c r="S122" s="75"/>
      <c r="T122" s="76"/>
      <c r="U122" s="75">
        <f t="shared" si="66"/>
        <v>0</v>
      </c>
      <c r="V122" s="75"/>
      <c r="W122" s="75">
        <f t="shared" si="67"/>
        <v>0</v>
      </c>
      <c r="X122" s="37"/>
      <c r="Y122" s="37"/>
      <c r="Z122" s="37"/>
      <c r="AA122" s="39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</row>
    <row r="123" spans="2:47" s="31" customFormat="1" ht="39.75" customHeight="1" hidden="1">
      <c r="B123" s="254"/>
      <c r="C123" s="244"/>
      <c r="D123" s="36"/>
      <c r="E123" s="37"/>
      <c r="F123" s="37"/>
      <c r="G123" s="37"/>
      <c r="H123" s="37">
        <f t="shared" si="60"/>
        <v>0</v>
      </c>
      <c r="I123" s="75">
        <f t="shared" si="61"/>
        <v>0</v>
      </c>
      <c r="J123" s="75"/>
      <c r="K123" s="75">
        <f t="shared" si="62"/>
        <v>0</v>
      </c>
      <c r="L123" s="75"/>
      <c r="M123" s="75">
        <f t="shared" si="63"/>
        <v>0</v>
      </c>
      <c r="N123" s="75"/>
      <c r="O123" s="75">
        <f t="shared" si="64"/>
        <v>0</v>
      </c>
      <c r="P123" s="75"/>
      <c r="Q123" s="75">
        <f t="shared" si="65"/>
        <v>0</v>
      </c>
      <c r="R123" s="75"/>
      <c r="S123" s="75"/>
      <c r="T123" s="76"/>
      <c r="U123" s="75">
        <f t="shared" si="66"/>
        <v>0</v>
      </c>
      <c r="V123" s="75"/>
      <c r="W123" s="75">
        <f t="shared" si="67"/>
        <v>0</v>
      </c>
      <c r="X123" s="37"/>
      <c r="Y123" s="37"/>
      <c r="Z123" s="37"/>
      <c r="AA123" s="39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</row>
    <row r="124" spans="2:47" s="31" customFormat="1" ht="39.75" customHeight="1" hidden="1">
      <c r="B124" s="254"/>
      <c r="C124" s="244"/>
      <c r="D124" s="36"/>
      <c r="E124" s="37"/>
      <c r="F124" s="37"/>
      <c r="G124" s="37"/>
      <c r="H124" s="37">
        <f t="shared" si="60"/>
        <v>0</v>
      </c>
      <c r="I124" s="75">
        <f t="shared" si="61"/>
        <v>0</v>
      </c>
      <c r="J124" s="75"/>
      <c r="K124" s="75">
        <f t="shared" si="62"/>
        <v>0</v>
      </c>
      <c r="L124" s="75"/>
      <c r="M124" s="75">
        <f t="shared" si="63"/>
        <v>0</v>
      </c>
      <c r="N124" s="75"/>
      <c r="O124" s="75">
        <f t="shared" si="64"/>
        <v>0</v>
      </c>
      <c r="P124" s="75"/>
      <c r="Q124" s="75">
        <f t="shared" si="65"/>
        <v>0</v>
      </c>
      <c r="R124" s="75"/>
      <c r="S124" s="75"/>
      <c r="T124" s="76"/>
      <c r="U124" s="75">
        <f t="shared" si="66"/>
        <v>0</v>
      </c>
      <c r="V124" s="75"/>
      <c r="W124" s="75">
        <f t="shared" si="67"/>
        <v>0</v>
      </c>
      <c r="X124" s="37"/>
      <c r="Y124" s="37"/>
      <c r="Z124" s="37"/>
      <c r="AA124" s="39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</row>
    <row r="125" spans="2:47" s="31" customFormat="1" ht="39.75" customHeight="1">
      <c r="B125" s="255"/>
      <c r="C125" s="244"/>
      <c r="D125" s="42" t="s">
        <v>34</v>
      </c>
      <c r="E125" s="43">
        <f aca="true" t="shared" si="69" ref="E125:AA125">SUM(E109:E124)</f>
        <v>12.5</v>
      </c>
      <c r="F125" s="43"/>
      <c r="G125" s="43"/>
      <c r="H125" s="43">
        <f t="shared" si="69"/>
        <v>6758</v>
      </c>
      <c r="I125" s="77">
        <f t="shared" si="69"/>
        <v>47045</v>
      </c>
      <c r="J125" s="77"/>
      <c r="K125" s="77">
        <f t="shared" si="69"/>
        <v>0</v>
      </c>
      <c r="L125" s="77"/>
      <c r="M125" s="77">
        <f t="shared" si="69"/>
        <v>3822</v>
      </c>
      <c r="N125" s="77"/>
      <c r="O125" s="77">
        <f t="shared" si="69"/>
        <v>997.2</v>
      </c>
      <c r="P125" s="77"/>
      <c r="Q125" s="77">
        <f t="shared" si="69"/>
        <v>0</v>
      </c>
      <c r="R125" s="77">
        <f t="shared" si="69"/>
        <v>0</v>
      </c>
      <c r="S125" s="77">
        <f t="shared" si="69"/>
        <v>0</v>
      </c>
      <c r="T125" s="78"/>
      <c r="U125" s="77">
        <f t="shared" si="69"/>
        <v>0</v>
      </c>
      <c r="V125" s="77"/>
      <c r="W125" s="77">
        <f t="shared" si="69"/>
        <v>0</v>
      </c>
      <c r="X125" s="43">
        <f t="shared" si="69"/>
        <v>0</v>
      </c>
      <c r="Y125" s="43">
        <f t="shared" si="69"/>
        <v>0</v>
      </c>
      <c r="Z125" s="43">
        <f t="shared" si="69"/>
        <v>66748.3</v>
      </c>
      <c r="AA125" s="45">
        <f t="shared" si="69"/>
        <v>118612.5</v>
      </c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</row>
    <row r="126" spans="2:47" s="31" customFormat="1" ht="39.75" customHeight="1">
      <c r="B126" s="53"/>
      <c r="C126" s="48"/>
      <c r="D126" s="49" t="s">
        <v>79</v>
      </c>
      <c r="E126" s="50">
        <f aca="true" t="shared" si="70" ref="E126:AA126">E108+E125</f>
        <v>31.200000000000003</v>
      </c>
      <c r="F126" s="50"/>
      <c r="G126" s="50"/>
      <c r="H126" s="50">
        <f t="shared" si="70"/>
        <v>15328.2275</v>
      </c>
      <c r="I126" s="79">
        <f t="shared" si="70"/>
        <v>117454.19375</v>
      </c>
      <c r="J126" s="79"/>
      <c r="K126" s="79">
        <f t="shared" si="70"/>
        <v>12019.3</v>
      </c>
      <c r="L126" s="79"/>
      <c r="M126" s="79">
        <f t="shared" si="70"/>
        <v>10956.4</v>
      </c>
      <c r="N126" s="79"/>
      <c r="O126" s="79">
        <f t="shared" si="70"/>
        <v>2817.2</v>
      </c>
      <c r="P126" s="79"/>
      <c r="Q126" s="79">
        <f t="shared" si="70"/>
        <v>0</v>
      </c>
      <c r="R126" s="79">
        <f t="shared" si="70"/>
        <v>0</v>
      </c>
      <c r="S126" s="79">
        <f t="shared" si="70"/>
        <v>0</v>
      </c>
      <c r="T126" s="80"/>
      <c r="U126" s="79">
        <f t="shared" si="70"/>
        <v>0</v>
      </c>
      <c r="V126" s="79"/>
      <c r="W126" s="79">
        <f t="shared" si="70"/>
        <v>0</v>
      </c>
      <c r="X126" s="50">
        <f t="shared" si="70"/>
        <v>0</v>
      </c>
      <c r="Y126" s="50">
        <f t="shared" si="70"/>
        <v>0</v>
      </c>
      <c r="Z126" s="50">
        <f t="shared" si="70"/>
        <v>158910.11</v>
      </c>
      <c r="AA126" s="52">
        <f t="shared" si="70"/>
        <v>302157.20375</v>
      </c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</row>
    <row r="127" spans="2:47" s="31" customFormat="1" ht="0.75" customHeight="1">
      <c r="B127" s="243" t="s">
        <v>80</v>
      </c>
      <c r="C127" s="244" t="s">
        <v>23</v>
      </c>
      <c r="D127" s="36" t="s">
        <v>81</v>
      </c>
      <c r="E127" s="37"/>
      <c r="F127" s="37"/>
      <c r="G127" s="37"/>
      <c r="H127" s="37">
        <f>F127*G127/100</f>
        <v>0</v>
      </c>
      <c r="I127" s="75">
        <f>(F127+H127)*E127</f>
        <v>0</v>
      </c>
      <c r="J127" s="75"/>
      <c r="K127" s="75">
        <f>I127*J127/100</f>
        <v>0</v>
      </c>
      <c r="L127" s="75"/>
      <c r="M127" s="75">
        <f>I127*L127/100</f>
        <v>0</v>
      </c>
      <c r="N127" s="75"/>
      <c r="O127" s="75">
        <f>I127*N127/100</f>
        <v>0</v>
      </c>
      <c r="P127" s="75"/>
      <c r="Q127" s="75">
        <f>I127*P127/100</f>
        <v>0</v>
      </c>
      <c r="R127" s="75"/>
      <c r="S127" s="75"/>
      <c r="T127" s="76"/>
      <c r="U127" s="75">
        <f>I127*T127/100</f>
        <v>0</v>
      </c>
      <c r="V127" s="75"/>
      <c r="W127" s="75">
        <f>V127*I127/100</f>
        <v>0</v>
      </c>
      <c r="X127" s="37"/>
      <c r="Y127" s="37"/>
      <c r="Z127" s="37"/>
      <c r="AA127" s="39">
        <f>I127+K127+M127+O127+Q127+S127+U127+W127+Y127+Z127</f>
        <v>0</v>
      </c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</row>
    <row r="128" spans="2:47" s="31" customFormat="1" ht="39.75" customHeight="1" hidden="1">
      <c r="B128" s="243"/>
      <c r="C128" s="244"/>
      <c r="D128" s="36"/>
      <c r="E128" s="37"/>
      <c r="F128" s="37"/>
      <c r="G128" s="37"/>
      <c r="H128" s="37">
        <f>F128*G128/100</f>
        <v>0</v>
      </c>
      <c r="I128" s="75">
        <f>(F128+H128)*E128</f>
        <v>0</v>
      </c>
      <c r="J128" s="75"/>
      <c r="K128" s="75">
        <f>I128*J128/100</f>
        <v>0</v>
      </c>
      <c r="L128" s="75"/>
      <c r="M128" s="75">
        <f>I128*L128/100</f>
        <v>0</v>
      </c>
      <c r="N128" s="75"/>
      <c r="O128" s="75">
        <f>I128*N128/100</f>
        <v>0</v>
      </c>
      <c r="P128" s="75"/>
      <c r="Q128" s="75">
        <f>I128*P128/100</f>
        <v>0</v>
      </c>
      <c r="R128" s="75"/>
      <c r="S128" s="75"/>
      <c r="T128" s="76"/>
      <c r="U128" s="75">
        <f>I128*T128/100</f>
        <v>0</v>
      </c>
      <c r="V128" s="75"/>
      <c r="W128" s="75">
        <f>V128*I128/100</f>
        <v>0</v>
      </c>
      <c r="X128" s="37"/>
      <c r="Y128" s="37"/>
      <c r="Z128" s="37"/>
      <c r="AA128" s="39">
        <f>I128+K128+M128+O128+Q128+S128+U128+W128+Y128+Z128</f>
        <v>0</v>
      </c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</row>
    <row r="129" spans="2:47" s="31" customFormat="1" ht="39.75" customHeight="1" hidden="1">
      <c r="B129" s="243"/>
      <c r="C129" s="244"/>
      <c r="D129" s="36"/>
      <c r="E129" s="37"/>
      <c r="F129" s="37"/>
      <c r="G129" s="37"/>
      <c r="H129" s="37">
        <f>F129*G129/100</f>
        <v>0</v>
      </c>
      <c r="I129" s="75">
        <f>(F129+H129)*E129</f>
        <v>0</v>
      </c>
      <c r="J129" s="75"/>
      <c r="K129" s="75">
        <f>I129*J129/100</f>
        <v>0</v>
      </c>
      <c r="L129" s="75"/>
      <c r="M129" s="75">
        <f>I129*L129/100</f>
        <v>0</v>
      </c>
      <c r="N129" s="75"/>
      <c r="O129" s="75">
        <f>I129*N129/100</f>
        <v>0</v>
      </c>
      <c r="P129" s="75"/>
      <c r="Q129" s="75">
        <f>I129*P129/100</f>
        <v>0</v>
      </c>
      <c r="R129" s="75"/>
      <c r="S129" s="75"/>
      <c r="T129" s="76"/>
      <c r="U129" s="75">
        <f>I129*T129/100</f>
        <v>0</v>
      </c>
      <c r="V129" s="75"/>
      <c r="W129" s="75">
        <f>V129*I129/100</f>
        <v>0</v>
      </c>
      <c r="X129" s="37"/>
      <c r="Y129" s="37"/>
      <c r="Z129" s="37"/>
      <c r="AA129" s="39">
        <f>I129+K129+M129+O129+Q129+S129+U129+W129+Y129+Z129</f>
        <v>0</v>
      </c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</row>
    <row r="130" spans="2:47" s="31" customFormat="1" ht="39.75" customHeight="1">
      <c r="B130" s="243"/>
      <c r="C130" s="244"/>
      <c r="D130" s="42" t="s">
        <v>31</v>
      </c>
      <c r="E130" s="43">
        <f>SUM(E127:E129)</f>
        <v>0</v>
      </c>
      <c r="F130" s="43"/>
      <c r="G130" s="43"/>
      <c r="H130" s="43">
        <f aca="true" t="shared" si="71" ref="H130:AA130">SUM(H127:H129)</f>
        <v>0</v>
      </c>
      <c r="I130" s="77">
        <f t="shared" si="71"/>
        <v>0</v>
      </c>
      <c r="J130" s="77"/>
      <c r="K130" s="77">
        <f t="shared" si="71"/>
        <v>0</v>
      </c>
      <c r="L130" s="77"/>
      <c r="M130" s="77">
        <f t="shared" si="71"/>
        <v>0</v>
      </c>
      <c r="N130" s="77"/>
      <c r="O130" s="77">
        <f t="shared" si="71"/>
        <v>0</v>
      </c>
      <c r="P130" s="77"/>
      <c r="Q130" s="77">
        <f t="shared" si="71"/>
        <v>0</v>
      </c>
      <c r="R130" s="77">
        <f t="shared" si="71"/>
        <v>0</v>
      </c>
      <c r="S130" s="77">
        <f t="shared" si="71"/>
        <v>0</v>
      </c>
      <c r="T130" s="78"/>
      <c r="U130" s="77">
        <f t="shared" si="71"/>
        <v>0</v>
      </c>
      <c r="V130" s="77">
        <f t="shared" si="71"/>
        <v>0</v>
      </c>
      <c r="W130" s="77">
        <f t="shared" si="71"/>
        <v>0</v>
      </c>
      <c r="X130" s="43">
        <f t="shared" si="71"/>
        <v>0</v>
      </c>
      <c r="Y130" s="43">
        <f t="shared" si="71"/>
        <v>0</v>
      </c>
      <c r="Z130" s="43">
        <f t="shared" si="71"/>
        <v>0</v>
      </c>
      <c r="AA130" s="45">
        <f t="shared" si="71"/>
        <v>0</v>
      </c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</row>
    <row r="131" spans="2:47" s="31" customFormat="1" ht="39.75" customHeight="1">
      <c r="B131" s="243"/>
      <c r="C131" s="244" t="s">
        <v>32</v>
      </c>
      <c r="D131" s="36" t="s">
        <v>81</v>
      </c>
      <c r="E131" s="37">
        <v>1</v>
      </c>
      <c r="F131" s="37">
        <v>5431</v>
      </c>
      <c r="G131" s="37">
        <v>25</v>
      </c>
      <c r="H131" s="37">
        <f>F131*G131/100</f>
        <v>1357.75</v>
      </c>
      <c r="I131" s="75">
        <f>(F131+H131)*E131</f>
        <v>6788.75</v>
      </c>
      <c r="J131" s="75"/>
      <c r="K131" s="75">
        <f>I131*J131/100</f>
        <v>0</v>
      </c>
      <c r="L131" s="75"/>
      <c r="M131" s="75">
        <f>I131*L131/100</f>
        <v>0</v>
      </c>
      <c r="N131" s="75"/>
      <c r="O131" s="75">
        <f>I131*N131/100</f>
        <v>0</v>
      </c>
      <c r="P131" s="75"/>
      <c r="Q131" s="75">
        <f>I131*P131/100</f>
        <v>0</v>
      </c>
      <c r="R131" s="75"/>
      <c r="S131" s="75"/>
      <c r="T131" s="76"/>
      <c r="U131" s="75">
        <f>I131*T131/100</f>
        <v>0</v>
      </c>
      <c r="V131" s="75">
        <v>10</v>
      </c>
      <c r="W131" s="75">
        <f>V131*I131/100</f>
        <v>678.875</v>
      </c>
      <c r="X131" s="37"/>
      <c r="Y131" s="37"/>
      <c r="Z131" s="37">
        <v>2021.37</v>
      </c>
      <c r="AA131" s="39">
        <f>I131+K131+M131+O131+Q131+S131+U131+W131+Y131+Z131</f>
        <v>9488.994999999999</v>
      </c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</row>
    <row r="132" spans="2:47" s="31" customFormat="1" ht="0.75" customHeight="1">
      <c r="B132" s="243"/>
      <c r="C132" s="244"/>
      <c r="D132" s="36"/>
      <c r="E132" s="37"/>
      <c r="F132" s="37"/>
      <c r="G132" s="37"/>
      <c r="H132" s="37">
        <f>F132*G132/100</f>
        <v>0</v>
      </c>
      <c r="I132" s="75">
        <f>(F132+H132)*E132</f>
        <v>0</v>
      </c>
      <c r="J132" s="75"/>
      <c r="K132" s="75">
        <f>I132*J132/100</f>
        <v>0</v>
      </c>
      <c r="L132" s="75"/>
      <c r="M132" s="75">
        <f>I132*L132/100</f>
        <v>0</v>
      </c>
      <c r="N132" s="75"/>
      <c r="O132" s="75">
        <f>I132*N132/100</f>
        <v>0</v>
      </c>
      <c r="P132" s="75"/>
      <c r="Q132" s="75">
        <f>I132*P132/100</f>
        <v>0</v>
      </c>
      <c r="R132" s="75"/>
      <c r="S132" s="75"/>
      <c r="T132" s="76"/>
      <c r="U132" s="75">
        <f>I132*T132/100</f>
        <v>0</v>
      </c>
      <c r="V132" s="75"/>
      <c r="W132" s="75">
        <f>V132*I132/100</f>
        <v>0</v>
      </c>
      <c r="X132" s="37"/>
      <c r="Y132" s="37"/>
      <c r="Z132" s="37"/>
      <c r="AA132" s="39">
        <f>I132+K132+M132+O132+Q132+S132+U132+W132+Y132+Z132</f>
        <v>0</v>
      </c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</row>
    <row r="133" spans="2:47" s="31" customFormat="1" ht="39.75" customHeight="1" hidden="1">
      <c r="B133" s="243"/>
      <c r="C133" s="244"/>
      <c r="D133" s="36"/>
      <c r="E133" s="37"/>
      <c r="F133" s="37"/>
      <c r="G133" s="37"/>
      <c r="H133" s="37">
        <f>F133*G133/100</f>
        <v>0</v>
      </c>
      <c r="I133" s="75">
        <f>(F133+H133)*E133</f>
        <v>0</v>
      </c>
      <c r="J133" s="75"/>
      <c r="K133" s="75">
        <f>I133*J133/100</f>
        <v>0</v>
      </c>
      <c r="L133" s="75"/>
      <c r="M133" s="75">
        <f>I133*L133/100</f>
        <v>0</v>
      </c>
      <c r="N133" s="75"/>
      <c r="O133" s="75">
        <f>I133*N133/100</f>
        <v>0</v>
      </c>
      <c r="P133" s="75"/>
      <c r="Q133" s="75">
        <f>I133*P133/100</f>
        <v>0</v>
      </c>
      <c r="R133" s="75"/>
      <c r="S133" s="75"/>
      <c r="T133" s="76"/>
      <c r="U133" s="75">
        <f>I133*T133/100</f>
        <v>0</v>
      </c>
      <c r="V133" s="75"/>
      <c r="W133" s="75">
        <f>V133*I133/100</f>
        <v>0</v>
      </c>
      <c r="X133" s="37"/>
      <c r="Y133" s="37"/>
      <c r="Z133" s="37"/>
      <c r="AA133" s="39">
        <f>I133+K133+M133+O133+Q133+S133+U133+W133+Y133+Z133</f>
        <v>0</v>
      </c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</row>
    <row r="134" spans="2:47" s="31" customFormat="1" ht="39.75" customHeight="1" hidden="1">
      <c r="B134" s="243"/>
      <c r="C134" s="244"/>
      <c r="D134" s="36"/>
      <c r="E134" s="37"/>
      <c r="F134" s="37"/>
      <c r="G134" s="37"/>
      <c r="H134" s="37">
        <f>F134*G134/100</f>
        <v>0</v>
      </c>
      <c r="I134" s="75">
        <f>(F134+H134)*E134</f>
        <v>0</v>
      </c>
      <c r="J134" s="75"/>
      <c r="K134" s="75">
        <f>I134*J134/100</f>
        <v>0</v>
      </c>
      <c r="L134" s="75"/>
      <c r="M134" s="75">
        <f>I134*L134/100</f>
        <v>0</v>
      </c>
      <c r="N134" s="75"/>
      <c r="O134" s="75">
        <f>I134*N134/100</f>
        <v>0</v>
      </c>
      <c r="P134" s="75"/>
      <c r="Q134" s="75">
        <f>I134*P134/100</f>
        <v>0</v>
      </c>
      <c r="R134" s="75"/>
      <c r="S134" s="75"/>
      <c r="T134" s="76"/>
      <c r="U134" s="75">
        <f>I134*T134/100</f>
        <v>0</v>
      </c>
      <c r="V134" s="75"/>
      <c r="W134" s="75">
        <f>V134*I134/100</f>
        <v>0</v>
      </c>
      <c r="X134" s="37"/>
      <c r="Y134" s="37"/>
      <c r="Z134" s="37"/>
      <c r="AA134" s="39">
        <f>I134+K134+M134+O134+Q134+S134+U134+W134+Y134+Z134</f>
        <v>0</v>
      </c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</row>
    <row r="135" spans="2:47" s="31" customFormat="1" ht="39.75" customHeight="1">
      <c r="B135" s="243"/>
      <c r="C135" s="244"/>
      <c r="D135" s="42" t="s">
        <v>34</v>
      </c>
      <c r="E135" s="43">
        <f>SUM(E131:E134)</f>
        <v>1</v>
      </c>
      <c r="F135" s="43"/>
      <c r="G135" s="43"/>
      <c r="H135" s="43">
        <f aca="true" t="shared" si="72" ref="H135:AA135">SUM(H131:H134)</f>
        <v>1357.75</v>
      </c>
      <c r="I135" s="77">
        <f t="shared" si="72"/>
        <v>6788.75</v>
      </c>
      <c r="J135" s="77"/>
      <c r="K135" s="77">
        <f t="shared" si="72"/>
        <v>0</v>
      </c>
      <c r="L135" s="77"/>
      <c r="M135" s="77">
        <f t="shared" si="72"/>
        <v>0</v>
      </c>
      <c r="N135" s="77"/>
      <c r="O135" s="77">
        <f t="shared" si="72"/>
        <v>0</v>
      </c>
      <c r="P135" s="77"/>
      <c r="Q135" s="77">
        <f t="shared" si="72"/>
        <v>0</v>
      </c>
      <c r="R135" s="77">
        <f t="shared" si="72"/>
        <v>0</v>
      </c>
      <c r="S135" s="77">
        <f t="shared" si="72"/>
        <v>0</v>
      </c>
      <c r="T135" s="78"/>
      <c r="U135" s="77">
        <f t="shared" si="72"/>
        <v>0</v>
      </c>
      <c r="V135" s="77"/>
      <c r="W135" s="77">
        <f t="shared" si="72"/>
        <v>678.875</v>
      </c>
      <c r="X135" s="43">
        <f t="shared" si="72"/>
        <v>0</v>
      </c>
      <c r="Y135" s="43">
        <f t="shared" si="72"/>
        <v>0</v>
      </c>
      <c r="Z135" s="43">
        <f t="shared" si="72"/>
        <v>2021.37</v>
      </c>
      <c r="AA135" s="45">
        <f t="shared" si="72"/>
        <v>9488.994999999999</v>
      </c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</row>
    <row r="136" spans="2:47" s="31" customFormat="1" ht="39.75" customHeight="1">
      <c r="B136" s="56"/>
      <c r="C136" s="48"/>
      <c r="D136" s="49" t="s">
        <v>82</v>
      </c>
      <c r="E136" s="50">
        <f>E135+E130</f>
        <v>1</v>
      </c>
      <c r="F136" s="50"/>
      <c r="G136" s="50"/>
      <c r="H136" s="50">
        <f aca="true" t="shared" si="73" ref="H136:AA136">H135+H130</f>
        <v>1357.75</v>
      </c>
      <c r="I136" s="79">
        <f t="shared" si="73"/>
        <v>6788.75</v>
      </c>
      <c r="J136" s="79"/>
      <c r="K136" s="79">
        <f t="shared" si="73"/>
        <v>0</v>
      </c>
      <c r="L136" s="79"/>
      <c r="M136" s="79">
        <f t="shared" si="73"/>
        <v>0</v>
      </c>
      <c r="N136" s="79"/>
      <c r="O136" s="79">
        <f t="shared" si="73"/>
        <v>0</v>
      </c>
      <c r="P136" s="79"/>
      <c r="Q136" s="79">
        <f t="shared" si="73"/>
        <v>0</v>
      </c>
      <c r="R136" s="79">
        <f t="shared" si="73"/>
        <v>0</v>
      </c>
      <c r="S136" s="79">
        <f t="shared" si="73"/>
        <v>0</v>
      </c>
      <c r="T136" s="80"/>
      <c r="U136" s="79">
        <f t="shared" si="73"/>
        <v>0</v>
      </c>
      <c r="V136" s="79"/>
      <c r="W136" s="79">
        <f t="shared" si="73"/>
        <v>678.875</v>
      </c>
      <c r="X136" s="50">
        <f t="shared" si="73"/>
        <v>0</v>
      </c>
      <c r="Y136" s="50">
        <f t="shared" si="73"/>
        <v>0</v>
      </c>
      <c r="Z136" s="50">
        <f t="shared" si="73"/>
        <v>2021.37</v>
      </c>
      <c r="AA136" s="52">
        <f t="shared" si="73"/>
        <v>9488.994999999999</v>
      </c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</row>
    <row r="137" spans="2:47" s="31" customFormat="1" ht="39.75" customHeight="1">
      <c r="B137" s="57"/>
      <c r="C137" s="58"/>
      <c r="D137" s="42" t="s">
        <v>83</v>
      </c>
      <c r="E137" s="43">
        <f aca="true" t="shared" si="74" ref="E137:AA137">E27+E45+E69+E108+E130</f>
        <v>32.7</v>
      </c>
      <c r="F137" s="43">
        <f t="shared" si="74"/>
        <v>0</v>
      </c>
      <c r="G137" s="43">
        <f t="shared" si="74"/>
        <v>0</v>
      </c>
      <c r="H137" s="43">
        <f t="shared" si="74"/>
        <v>21717.755</v>
      </c>
      <c r="I137" s="77">
        <f t="shared" si="74"/>
        <v>220466.69375</v>
      </c>
      <c r="J137" s="77">
        <f t="shared" si="74"/>
        <v>0</v>
      </c>
      <c r="K137" s="77">
        <f t="shared" si="74"/>
        <v>19607.025</v>
      </c>
      <c r="L137" s="77">
        <f t="shared" si="74"/>
        <v>0</v>
      </c>
      <c r="M137" s="77">
        <f t="shared" si="74"/>
        <v>7134.4</v>
      </c>
      <c r="N137" s="77">
        <f t="shared" si="74"/>
        <v>0</v>
      </c>
      <c r="O137" s="77">
        <f t="shared" si="74"/>
        <v>1820</v>
      </c>
      <c r="P137" s="77">
        <f t="shared" si="74"/>
        <v>0</v>
      </c>
      <c r="Q137" s="77">
        <f t="shared" si="74"/>
        <v>0</v>
      </c>
      <c r="R137" s="77">
        <f t="shared" si="74"/>
        <v>0</v>
      </c>
      <c r="S137" s="77">
        <f t="shared" si="74"/>
        <v>0</v>
      </c>
      <c r="T137" s="78">
        <f t="shared" si="74"/>
        <v>40</v>
      </c>
      <c r="U137" s="77">
        <f t="shared" si="74"/>
        <v>6533.532000000001</v>
      </c>
      <c r="V137" s="77">
        <f t="shared" si="74"/>
        <v>0</v>
      </c>
      <c r="W137" s="77">
        <f t="shared" si="74"/>
        <v>1279.375</v>
      </c>
      <c r="X137" s="43">
        <f t="shared" si="74"/>
        <v>0</v>
      </c>
      <c r="Y137" s="43">
        <f t="shared" si="74"/>
        <v>0</v>
      </c>
      <c r="Z137" s="43">
        <f t="shared" si="74"/>
        <v>105114.89</v>
      </c>
      <c r="AA137" s="45">
        <f t="shared" si="74"/>
        <v>361955.91575</v>
      </c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</row>
    <row r="138" spans="2:47" s="31" customFormat="1" ht="39.75" customHeight="1">
      <c r="B138" s="57"/>
      <c r="C138" s="59"/>
      <c r="D138" s="42" t="s">
        <v>84</v>
      </c>
      <c r="E138" s="43">
        <f aca="true" t="shared" si="75" ref="E138:AA138">E32+E57+E79+E125+E135</f>
        <v>36.75</v>
      </c>
      <c r="F138" s="43">
        <f t="shared" si="75"/>
        <v>0</v>
      </c>
      <c r="G138" s="43">
        <f t="shared" si="75"/>
        <v>0</v>
      </c>
      <c r="H138" s="43">
        <f t="shared" si="75"/>
        <v>18194.5</v>
      </c>
      <c r="I138" s="77">
        <f t="shared" si="75"/>
        <v>218012.58000000002</v>
      </c>
      <c r="J138" s="77">
        <f t="shared" si="75"/>
        <v>0</v>
      </c>
      <c r="K138" s="77">
        <f t="shared" si="75"/>
        <v>7684.5</v>
      </c>
      <c r="L138" s="77">
        <f t="shared" si="75"/>
        <v>0</v>
      </c>
      <c r="M138" s="77">
        <f t="shared" si="75"/>
        <v>3822</v>
      </c>
      <c r="N138" s="77">
        <f t="shared" si="75"/>
        <v>0</v>
      </c>
      <c r="O138" s="77">
        <f t="shared" si="75"/>
        <v>997.2</v>
      </c>
      <c r="P138" s="77">
        <f t="shared" si="75"/>
        <v>0</v>
      </c>
      <c r="Q138" s="77">
        <f t="shared" si="75"/>
        <v>0</v>
      </c>
      <c r="R138" s="77">
        <f t="shared" si="75"/>
        <v>0</v>
      </c>
      <c r="S138" s="77">
        <f t="shared" si="75"/>
        <v>0</v>
      </c>
      <c r="T138" s="78">
        <f t="shared" si="75"/>
        <v>0</v>
      </c>
      <c r="U138" s="77">
        <f t="shared" si="75"/>
        <v>0</v>
      </c>
      <c r="V138" s="77">
        <f t="shared" si="75"/>
        <v>0</v>
      </c>
      <c r="W138" s="77">
        <f t="shared" si="75"/>
        <v>678.875</v>
      </c>
      <c r="X138" s="43">
        <f t="shared" si="75"/>
        <v>0</v>
      </c>
      <c r="Y138" s="43">
        <f t="shared" si="75"/>
        <v>0</v>
      </c>
      <c r="Z138" s="43">
        <f t="shared" si="75"/>
        <v>126908.42</v>
      </c>
      <c r="AA138" s="45">
        <f t="shared" si="75"/>
        <v>358103.575</v>
      </c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</row>
    <row r="139" spans="2:47" s="31" customFormat="1" ht="39.75" customHeight="1" thickBot="1">
      <c r="B139" s="60"/>
      <c r="C139" s="61"/>
      <c r="D139" s="62" t="s">
        <v>85</v>
      </c>
      <c r="E139" s="63">
        <f aca="true" t="shared" si="76" ref="E139:AA139">E33+E58+E80+E126+E136</f>
        <v>69.45</v>
      </c>
      <c r="F139" s="63">
        <f t="shared" si="76"/>
        <v>0</v>
      </c>
      <c r="G139" s="63">
        <f t="shared" si="76"/>
        <v>0</v>
      </c>
      <c r="H139" s="63">
        <f t="shared" si="76"/>
        <v>39912.255000000005</v>
      </c>
      <c r="I139" s="82">
        <f t="shared" si="76"/>
        <v>438479.27375000005</v>
      </c>
      <c r="J139" s="82">
        <f t="shared" si="76"/>
        <v>0</v>
      </c>
      <c r="K139" s="82">
        <f t="shared" si="76"/>
        <v>27291.525</v>
      </c>
      <c r="L139" s="82">
        <f t="shared" si="76"/>
        <v>0</v>
      </c>
      <c r="M139" s="82">
        <f t="shared" si="76"/>
        <v>10956.4</v>
      </c>
      <c r="N139" s="82">
        <f t="shared" si="76"/>
        <v>0</v>
      </c>
      <c r="O139" s="82">
        <f t="shared" si="76"/>
        <v>2817.2</v>
      </c>
      <c r="P139" s="82">
        <f t="shared" si="76"/>
        <v>0</v>
      </c>
      <c r="Q139" s="82">
        <f t="shared" si="76"/>
        <v>0</v>
      </c>
      <c r="R139" s="82">
        <f t="shared" si="76"/>
        <v>0</v>
      </c>
      <c r="S139" s="82">
        <f t="shared" si="76"/>
        <v>0</v>
      </c>
      <c r="T139" s="83">
        <f t="shared" si="76"/>
        <v>0</v>
      </c>
      <c r="U139" s="82">
        <f t="shared" si="76"/>
        <v>6533.532000000001</v>
      </c>
      <c r="V139" s="82">
        <f t="shared" si="76"/>
        <v>0</v>
      </c>
      <c r="W139" s="82">
        <f t="shared" si="76"/>
        <v>1958.25</v>
      </c>
      <c r="X139" s="63">
        <f t="shared" si="76"/>
        <v>0</v>
      </c>
      <c r="Y139" s="63">
        <f t="shared" si="76"/>
        <v>0</v>
      </c>
      <c r="Z139" s="63">
        <f t="shared" si="76"/>
        <v>232023.31</v>
      </c>
      <c r="AA139" s="64">
        <f t="shared" si="76"/>
        <v>720059.49075</v>
      </c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</row>
    <row r="140" spans="2:47" s="31" customFormat="1" ht="39.75" customHeight="1">
      <c r="B140" s="66"/>
      <c r="C140" s="67"/>
      <c r="D140" s="68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</row>
    <row r="141" spans="2:47" s="31" customFormat="1" ht="39.75" customHeight="1">
      <c r="B141" s="69"/>
      <c r="C141" s="70"/>
      <c r="D141" s="7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1"/>
      <c r="X141" s="251"/>
      <c r="Y141" s="251"/>
      <c r="Z141" s="251"/>
      <c r="AA141" s="72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</row>
    <row r="142" spans="2:47" s="31" customFormat="1" ht="39.75" customHeight="1">
      <c r="B142" s="69"/>
      <c r="C142" s="70"/>
      <c r="D142" s="71" t="s">
        <v>24</v>
      </c>
      <c r="E142" s="252"/>
      <c r="F142" s="252"/>
      <c r="G142" s="252" t="s">
        <v>99</v>
      </c>
      <c r="H142" s="252"/>
      <c r="I142" s="252"/>
      <c r="J142" s="252"/>
      <c r="K142" s="252"/>
      <c r="L142" s="252"/>
      <c r="M142" s="252"/>
      <c r="N142" s="252"/>
      <c r="O142" s="252"/>
      <c r="P142" s="252"/>
      <c r="Q142" s="252"/>
      <c r="R142" s="252"/>
      <c r="S142" s="252"/>
      <c r="T142" s="252"/>
      <c r="U142" s="252"/>
      <c r="V142" s="252"/>
      <c r="W142" s="252"/>
      <c r="X142" s="252"/>
      <c r="Y142" s="252"/>
      <c r="Z142" s="252"/>
      <c r="AA142" s="74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</row>
    <row r="143" spans="2:47" s="31" customFormat="1" ht="39.75" customHeight="1">
      <c r="B143" s="69"/>
      <c r="C143" s="70"/>
      <c r="D143" s="71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</row>
    <row r="144" spans="2:47" s="31" customFormat="1" ht="39.75" customHeight="1">
      <c r="B144" s="69"/>
      <c r="C144" s="70"/>
      <c r="D144" s="71" t="s">
        <v>100</v>
      </c>
      <c r="E144" s="73"/>
      <c r="F144" s="251" t="s">
        <v>110</v>
      </c>
      <c r="G144" s="251"/>
      <c r="H144" s="251"/>
      <c r="I144" s="251"/>
      <c r="J144" s="251"/>
      <c r="K144" s="251"/>
      <c r="L144" s="251"/>
      <c r="M144" s="251"/>
      <c r="N144" s="251"/>
      <c r="O144" s="251"/>
      <c r="P144" s="251"/>
      <c r="Q144" s="251"/>
      <c r="R144" s="251"/>
      <c r="S144" s="251"/>
      <c r="T144" s="251"/>
      <c r="U144" s="251"/>
      <c r="V144" s="251"/>
      <c r="W144" s="251"/>
      <c r="X144" s="251"/>
      <c r="Y144" s="251"/>
      <c r="Z144" s="251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</row>
  </sheetData>
  <sheetProtection/>
  <mergeCells count="54">
    <mergeCell ref="B1:AA1"/>
    <mergeCell ref="B2:AA2"/>
    <mergeCell ref="B4:L4"/>
    <mergeCell ref="N4:O4"/>
    <mergeCell ref="I5:L5"/>
    <mergeCell ref="N5:O5"/>
    <mergeCell ref="I6:L6"/>
    <mergeCell ref="N6:O6"/>
    <mergeCell ref="Q6:Z6"/>
    <mergeCell ref="AK6:AT6"/>
    <mergeCell ref="H7:I7"/>
    <mergeCell ref="Q7:Z7"/>
    <mergeCell ref="AK7:AT7"/>
    <mergeCell ref="AK8:AT8"/>
    <mergeCell ref="U9:V9"/>
    <mergeCell ref="AK9:AT9"/>
    <mergeCell ref="B11:C11"/>
    <mergeCell ref="D11:D13"/>
    <mergeCell ref="E11:E13"/>
    <mergeCell ref="F11:F13"/>
    <mergeCell ref="G11:H12"/>
    <mergeCell ref="I11:I13"/>
    <mergeCell ref="J11:K12"/>
    <mergeCell ref="AA11:AA13"/>
    <mergeCell ref="L12:M12"/>
    <mergeCell ref="N12:O12"/>
    <mergeCell ref="P12:Q12"/>
    <mergeCell ref="R12:S12"/>
    <mergeCell ref="T12:U12"/>
    <mergeCell ref="V12:W12"/>
    <mergeCell ref="X12:Y12"/>
    <mergeCell ref="C59:C69"/>
    <mergeCell ref="B59:B125"/>
    <mergeCell ref="L11:S11"/>
    <mergeCell ref="C81:C108"/>
    <mergeCell ref="C109:C125"/>
    <mergeCell ref="T11:Z11"/>
    <mergeCell ref="F144:Z144"/>
    <mergeCell ref="Z12:Z13"/>
    <mergeCell ref="B15:B32"/>
    <mergeCell ref="C15:C27"/>
    <mergeCell ref="C28:C32"/>
    <mergeCell ref="B12:C13"/>
    <mergeCell ref="C131:C135"/>
    <mergeCell ref="B34:B57"/>
    <mergeCell ref="C34:C45"/>
    <mergeCell ref="C46:C57"/>
    <mergeCell ref="B127:B135"/>
    <mergeCell ref="C127:C130"/>
    <mergeCell ref="C70:C79"/>
    <mergeCell ref="E141:F141"/>
    <mergeCell ref="G141:Z141"/>
    <mergeCell ref="E142:F142"/>
    <mergeCell ref="G142:Z14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7" r:id="rId1"/>
  <rowBreaks count="1" manualBreakCount="1">
    <brk id="108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U95"/>
  <sheetViews>
    <sheetView view="pageBreakPreview" zoomScale="60" zoomScalePageLayoutView="0" workbookViewId="0" topLeftCell="A9">
      <selection activeCell="E39" sqref="E39"/>
    </sheetView>
  </sheetViews>
  <sheetFormatPr defaultColWidth="9.00390625" defaultRowHeight="15" customHeight="1"/>
  <cols>
    <col min="1" max="1" width="3.875" style="87" customWidth="1"/>
    <col min="2" max="2" width="12.125" style="87" customWidth="1"/>
    <col min="3" max="3" width="9.375" style="167" customWidth="1"/>
    <col min="4" max="4" width="32.25390625" style="87" customWidth="1"/>
    <col min="5" max="5" width="10.375" style="87" customWidth="1"/>
    <col min="6" max="6" width="14.75390625" style="87" customWidth="1"/>
    <col min="7" max="7" width="11.125" style="87" customWidth="1"/>
    <col min="8" max="8" width="13.75390625" style="87" customWidth="1"/>
    <col min="9" max="9" width="15.25390625" style="87" customWidth="1"/>
    <col min="10" max="10" width="9.125" style="87" customWidth="1"/>
    <col min="11" max="11" width="11.375" style="87" customWidth="1"/>
    <col min="12" max="12" width="6.625" style="87" customWidth="1"/>
    <col min="13" max="13" width="10.625" style="87" customWidth="1"/>
    <col min="14" max="14" width="7.125" style="87" customWidth="1"/>
    <col min="15" max="15" width="10.375" style="87" customWidth="1"/>
    <col min="16" max="16" width="5.00390625" style="87" hidden="1" customWidth="1"/>
    <col min="17" max="17" width="7.75390625" style="87" hidden="1" customWidth="1"/>
    <col min="18" max="18" width="6.625" style="87" hidden="1" customWidth="1"/>
    <col min="19" max="19" width="0.37109375" style="87" hidden="1" customWidth="1"/>
    <col min="20" max="20" width="5.25390625" style="87" customWidth="1"/>
    <col min="21" max="21" width="12.75390625" style="87" customWidth="1"/>
    <col min="22" max="22" width="10.00390625" style="87" customWidth="1"/>
    <col min="23" max="23" width="10.75390625" style="87" customWidth="1"/>
    <col min="24" max="24" width="6.00390625" style="87" hidden="1" customWidth="1"/>
    <col min="25" max="25" width="4.375" style="87" hidden="1" customWidth="1"/>
    <col min="26" max="26" width="15.125" style="87" customWidth="1"/>
    <col min="27" max="27" width="15.375" style="87" customWidth="1"/>
    <col min="28" max="16384" width="9.125" style="87" customWidth="1"/>
  </cols>
  <sheetData>
    <row r="1" spans="2:47" ht="18.75" customHeight="1">
      <c r="B1" s="181" t="s">
        <v>101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</row>
    <row r="2" spans="2:47" ht="15" customHeight="1">
      <c r="B2" s="182" t="s">
        <v>0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</row>
    <row r="3" spans="2:47" ht="15" customHeight="1">
      <c r="B3" s="89"/>
      <c r="C3" s="90"/>
      <c r="D3" s="91"/>
      <c r="E3" s="91"/>
      <c r="F3" s="91"/>
      <c r="G3" s="91"/>
      <c r="H3" s="91"/>
      <c r="I3" s="91"/>
      <c r="J3" s="91"/>
      <c r="K3" s="91"/>
      <c r="L3" s="91"/>
      <c r="M3" s="170"/>
      <c r="N3" s="170"/>
      <c r="O3" s="170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</row>
    <row r="4" spans="2:47" ht="27.75" customHeight="1">
      <c r="B4" s="183" t="s">
        <v>86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93" t="s">
        <v>87</v>
      </c>
      <c r="N4" s="184" t="s">
        <v>88</v>
      </c>
      <c r="O4" s="18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</row>
    <row r="5" spans="2:47" ht="18.75" customHeight="1" thickBot="1">
      <c r="B5" s="96"/>
      <c r="C5" s="97"/>
      <c r="D5" s="96"/>
      <c r="E5" s="96"/>
      <c r="F5" s="96"/>
      <c r="G5" s="96"/>
      <c r="H5" s="96"/>
      <c r="I5" s="185" t="s">
        <v>114</v>
      </c>
      <c r="J5" s="185"/>
      <c r="K5" s="185"/>
      <c r="L5" s="185"/>
      <c r="M5" s="98" t="s">
        <v>116</v>
      </c>
      <c r="N5" s="186"/>
      <c r="O5" s="186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</row>
    <row r="6" spans="2:47" ht="15" customHeight="1">
      <c r="B6" s="99"/>
      <c r="C6" s="100"/>
      <c r="D6" s="101" t="s">
        <v>90</v>
      </c>
      <c r="E6" s="95"/>
      <c r="F6" s="95"/>
      <c r="G6" s="95"/>
      <c r="H6" s="95"/>
      <c r="I6" s="178"/>
      <c r="J6" s="178"/>
      <c r="K6" s="178"/>
      <c r="L6" s="178"/>
      <c r="M6" s="102"/>
      <c r="N6" s="179"/>
      <c r="O6" s="179"/>
      <c r="P6" s="95"/>
      <c r="Q6" s="180" t="s">
        <v>91</v>
      </c>
      <c r="R6" s="180"/>
      <c r="S6" s="180"/>
      <c r="T6" s="180"/>
      <c r="U6" s="180"/>
      <c r="V6" s="180"/>
      <c r="W6" s="180"/>
      <c r="X6" s="180"/>
      <c r="Y6" s="180"/>
      <c r="Z6" s="180"/>
      <c r="AA6" s="103"/>
      <c r="AB6" s="95"/>
      <c r="AC6" s="95"/>
      <c r="AD6" s="95"/>
      <c r="AE6" s="95"/>
      <c r="AF6" s="95"/>
      <c r="AG6" s="95"/>
      <c r="AH6" s="95"/>
      <c r="AI6" s="95"/>
      <c r="AJ6" s="95"/>
      <c r="AK6" s="190" t="s">
        <v>1</v>
      </c>
      <c r="AL6" s="190"/>
      <c r="AM6" s="190"/>
      <c r="AN6" s="190"/>
      <c r="AO6" s="190"/>
      <c r="AP6" s="190"/>
      <c r="AQ6" s="190"/>
      <c r="AR6" s="190"/>
      <c r="AS6" s="190"/>
      <c r="AT6" s="190"/>
      <c r="AU6" s="104">
        <f>E90</f>
        <v>69.95</v>
      </c>
    </row>
    <row r="7" spans="2:47" ht="15" customHeight="1">
      <c r="B7" s="99"/>
      <c r="C7" s="100"/>
      <c r="D7" s="105" t="s">
        <v>92</v>
      </c>
      <c r="E7" s="95"/>
      <c r="F7" s="95"/>
      <c r="G7" s="95"/>
      <c r="H7" s="191" t="s">
        <v>93</v>
      </c>
      <c r="I7" s="191"/>
      <c r="J7" s="95"/>
      <c r="K7" s="106"/>
      <c r="L7" s="95"/>
      <c r="M7" s="107"/>
      <c r="N7" s="107"/>
      <c r="O7" s="107"/>
      <c r="P7" s="95"/>
      <c r="Q7" s="178" t="s">
        <v>117</v>
      </c>
      <c r="R7" s="178"/>
      <c r="S7" s="178"/>
      <c r="T7" s="178"/>
      <c r="U7" s="178"/>
      <c r="V7" s="178"/>
      <c r="W7" s="178"/>
      <c r="X7" s="178"/>
      <c r="Y7" s="178"/>
      <c r="Z7" s="178"/>
      <c r="AA7" s="107"/>
      <c r="AB7" s="95"/>
      <c r="AC7" s="95"/>
      <c r="AD7" s="95"/>
      <c r="AE7" s="95"/>
      <c r="AF7" s="95"/>
      <c r="AG7" s="95"/>
      <c r="AH7" s="95"/>
      <c r="AI7" s="95"/>
      <c r="AJ7" s="95"/>
      <c r="AK7" s="192" t="s">
        <v>2</v>
      </c>
      <c r="AL7" s="192"/>
      <c r="AM7" s="192"/>
      <c r="AN7" s="192"/>
      <c r="AO7" s="192"/>
      <c r="AP7" s="192"/>
      <c r="AQ7" s="192"/>
      <c r="AR7" s="192"/>
      <c r="AS7" s="192"/>
      <c r="AT7" s="192"/>
      <c r="AU7" s="108">
        <v>87</v>
      </c>
    </row>
    <row r="8" spans="2:47" ht="21" customHeight="1">
      <c r="B8" s="99"/>
      <c r="C8" s="100"/>
      <c r="D8" s="109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110" t="s">
        <v>94</v>
      </c>
      <c r="R8" s="110"/>
      <c r="S8" s="110"/>
      <c r="T8" s="110"/>
      <c r="U8" s="111"/>
      <c r="V8" s="112">
        <f>E90</f>
        <v>69.95</v>
      </c>
      <c r="W8" s="111"/>
      <c r="X8" s="110"/>
      <c r="Y8" s="110"/>
      <c r="Z8" s="110"/>
      <c r="AA8" s="107"/>
      <c r="AB8" s="95"/>
      <c r="AC8" s="95"/>
      <c r="AD8" s="95"/>
      <c r="AE8" s="95"/>
      <c r="AF8" s="95"/>
      <c r="AG8" s="95"/>
      <c r="AH8" s="95"/>
      <c r="AI8" s="95"/>
      <c r="AJ8" s="95"/>
      <c r="AK8" s="192" t="s">
        <v>3</v>
      </c>
      <c r="AL8" s="192"/>
      <c r="AM8" s="192"/>
      <c r="AN8" s="192"/>
      <c r="AO8" s="192"/>
      <c r="AP8" s="192"/>
      <c r="AQ8" s="192"/>
      <c r="AR8" s="192"/>
      <c r="AS8" s="192"/>
      <c r="AT8" s="192"/>
      <c r="AU8" s="108">
        <v>17</v>
      </c>
    </row>
    <row r="9" spans="2:47" ht="24.75" customHeight="1" thickBot="1">
      <c r="B9" s="99"/>
      <c r="C9" s="100"/>
      <c r="D9" s="109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110" t="s">
        <v>95</v>
      </c>
      <c r="R9" s="110"/>
      <c r="S9" s="110"/>
      <c r="T9" s="110"/>
      <c r="U9" s="193">
        <f>AA90</f>
        <v>787791.314625</v>
      </c>
      <c r="V9" s="193"/>
      <c r="W9" s="111"/>
      <c r="X9" s="110"/>
      <c r="Y9" s="110"/>
      <c r="Z9" s="110"/>
      <c r="AA9" s="107"/>
      <c r="AB9" s="95"/>
      <c r="AC9" s="95"/>
      <c r="AD9" s="95"/>
      <c r="AE9" s="95"/>
      <c r="AF9" s="95"/>
      <c r="AG9" s="95"/>
      <c r="AH9" s="95"/>
      <c r="AI9" s="95"/>
      <c r="AJ9" s="95"/>
      <c r="AK9" s="194" t="s">
        <v>4</v>
      </c>
      <c r="AL9" s="194"/>
      <c r="AM9" s="194"/>
      <c r="AN9" s="194"/>
      <c r="AO9" s="194"/>
      <c r="AP9" s="194"/>
      <c r="AQ9" s="194"/>
      <c r="AR9" s="194"/>
      <c r="AS9" s="194"/>
      <c r="AT9" s="194"/>
      <c r="AU9" s="113" t="s">
        <v>96</v>
      </c>
    </row>
    <row r="10" spans="2:47" ht="15" customHeight="1" thickBot="1">
      <c r="B10" s="99"/>
      <c r="C10" s="100"/>
      <c r="D10" s="109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114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</row>
    <row r="11" spans="2:47" s="116" customFormat="1" ht="21.75" customHeight="1" thickBot="1">
      <c r="B11" s="201" t="s">
        <v>5</v>
      </c>
      <c r="C11" s="202"/>
      <c r="D11" s="187" t="s">
        <v>6</v>
      </c>
      <c r="E11" s="187" t="s">
        <v>7</v>
      </c>
      <c r="F11" s="187" t="s">
        <v>8</v>
      </c>
      <c r="G11" s="187" t="s">
        <v>9</v>
      </c>
      <c r="H11" s="187"/>
      <c r="I11" s="187" t="s">
        <v>10</v>
      </c>
      <c r="J11" s="187" t="s">
        <v>11</v>
      </c>
      <c r="K11" s="187"/>
      <c r="L11" s="187" t="s">
        <v>12</v>
      </c>
      <c r="M11" s="187"/>
      <c r="N11" s="187"/>
      <c r="O11" s="187"/>
      <c r="P11" s="187"/>
      <c r="Q11" s="187"/>
      <c r="R11" s="187"/>
      <c r="S11" s="187"/>
      <c r="T11" s="187" t="s">
        <v>97</v>
      </c>
      <c r="U11" s="187"/>
      <c r="V11" s="187"/>
      <c r="W11" s="187"/>
      <c r="X11" s="187"/>
      <c r="Y11" s="187"/>
      <c r="Z11" s="187"/>
      <c r="AA11" s="195" t="s">
        <v>13</v>
      </c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</row>
    <row r="12" spans="2:47" s="116" customFormat="1" ht="33.75" customHeight="1" thickBot="1">
      <c r="B12" s="197" t="s">
        <v>14</v>
      </c>
      <c r="C12" s="198"/>
      <c r="D12" s="188"/>
      <c r="E12" s="188"/>
      <c r="F12" s="188"/>
      <c r="G12" s="188"/>
      <c r="H12" s="188"/>
      <c r="I12" s="188"/>
      <c r="J12" s="188"/>
      <c r="K12" s="188"/>
      <c r="L12" s="189" t="s">
        <v>15</v>
      </c>
      <c r="M12" s="189"/>
      <c r="N12" s="189" t="s">
        <v>16</v>
      </c>
      <c r="O12" s="189"/>
      <c r="P12" s="189" t="s">
        <v>17</v>
      </c>
      <c r="Q12" s="189"/>
      <c r="R12" s="189"/>
      <c r="S12" s="189"/>
      <c r="T12" s="189" t="s">
        <v>18</v>
      </c>
      <c r="U12" s="189"/>
      <c r="V12" s="189" t="s">
        <v>19</v>
      </c>
      <c r="W12" s="189"/>
      <c r="X12" s="212"/>
      <c r="Y12" s="213"/>
      <c r="Z12" s="189" t="s">
        <v>102</v>
      </c>
      <c r="AA12" s="196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</row>
    <row r="13" spans="2:47" s="116" customFormat="1" ht="36" customHeight="1">
      <c r="B13" s="199"/>
      <c r="C13" s="200"/>
      <c r="D13" s="189"/>
      <c r="E13" s="189"/>
      <c r="F13" s="189"/>
      <c r="G13" s="169" t="s">
        <v>20</v>
      </c>
      <c r="H13" s="169" t="s">
        <v>21</v>
      </c>
      <c r="I13" s="188"/>
      <c r="J13" s="169" t="s">
        <v>20</v>
      </c>
      <c r="K13" s="169" t="s">
        <v>21</v>
      </c>
      <c r="L13" s="169" t="s">
        <v>20</v>
      </c>
      <c r="M13" s="169" t="s">
        <v>21</v>
      </c>
      <c r="N13" s="169" t="s">
        <v>20</v>
      </c>
      <c r="O13" s="169" t="s">
        <v>21</v>
      </c>
      <c r="P13" s="169" t="s">
        <v>20</v>
      </c>
      <c r="Q13" s="169" t="s">
        <v>21</v>
      </c>
      <c r="R13" s="169" t="s">
        <v>20</v>
      </c>
      <c r="S13" s="169" t="s">
        <v>21</v>
      </c>
      <c r="T13" s="169" t="s">
        <v>20</v>
      </c>
      <c r="U13" s="169" t="s">
        <v>21</v>
      </c>
      <c r="V13" s="169" t="s">
        <v>20</v>
      </c>
      <c r="W13" s="169" t="s">
        <v>21</v>
      </c>
      <c r="X13" s="169" t="s">
        <v>20</v>
      </c>
      <c r="Y13" s="169" t="s">
        <v>21</v>
      </c>
      <c r="Z13" s="189"/>
      <c r="AA13" s="196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</row>
    <row r="14" spans="2:47" s="116" customFormat="1" ht="15" customHeight="1">
      <c r="B14" s="118">
        <v>1</v>
      </c>
      <c r="C14" s="169">
        <v>2</v>
      </c>
      <c r="D14" s="169">
        <v>3</v>
      </c>
      <c r="E14" s="119">
        <v>4</v>
      </c>
      <c r="F14" s="119">
        <v>5</v>
      </c>
      <c r="G14" s="119">
        <v>6</v>
      </c>
      <c r="H14" s="119"/>
      <c r="I14" s="119">
        <v>7</v>
      </c>
      <c r="J14" s="119">
        <v>8</v>
      </c>
      <c r="K14" s="119">
        <v>9</v>
      </c>
      <c r="L14" s="119">
        <v>10</v>
      </c>
      <c r="M14" s="119">
        <v>11</v>
      </c>
      <c r="N14" s="119">
        <v>12</v>
      </c>
      <c r="O14" s="119">
        <v>13</v>
      </c>
      <c r="P14" s="119">
        <v>14</v>
      </c>
      <c r="Q14" s="119">
        <v>15</v>
      </c>
      <c r="R14" s="119">
        <v>16</v>
      </c>
      <c r="S14" s="119">
        <v>17</v>
      </c>
      <c r="T14" s="119">
        <v>18</v>
      </c>
      <c r="U14" s="119">
        <v>19</v>
      </c>
      <c r="V14" s="119">
        <v>20</v>
      </c>
      <c r="W14" s="119">
        <v>21</v>
      </c>
      <c r="X14" s="119">
        <v>22</v>
      </c>
      <c r="Y14" s="119">
        <v>23</v>
      </c>
      <c r="Z14" s="119">
        <v>24</v>
      </c>
      <c r="AA14" s="120">
        <v>9</v>
      </c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</row>
    <row r="15" spans="2:47" s="116" customFormat="1" ht="39.75" customHeight="1">
      <c r="B15" s="203" t="s">
        <v>22</v>
      </c>
      <c r="C15" s="204" t="s">
        <v>23</v>
      </c>
      <c r="D15" s="121" t="s">
        <v>24</v>
      </c>
      <c r="E15" s="122">
        <v>1</v>
      </c>
      <c r="F15" s="122">
        <v>18757.65</v>
      </c>
      <c r="G15" s="122"/>
      <c r="H15" s="122">
        <f>F15*G15/100</f>
        <v>0</v>
      </c>
      <c r="I15" s="122">
        <f>F15</f>
        <v>18757.65</v>
      </c>
      <c r="J15" s="122"/>
      <c r="K15" s="122">
        <f>I15*J15/100</f>
        <v>0</v>
      </c>
      <c r="L15" s="122"/>
      <c r="M15" s="122">
        <f>I15*L15/100</f>
        <v>0</v>
      </c>
      <c r="N15" s="122"/>
      <c r="O15" s="122">
        <f>I15*N15/100</f>
        <v>0</v>
      </c>
      <c r="P15" s="122"/>
      <c r="Q15" s="122">
        <f>I15*P15/100</f>
        <v>0</v>
      </c>
      <c r="R15" s="122"/>
      <c r="S15" s="122"/>
      <c r="T15" s="123"/>
      <c r="U15" s="122">
        <f>I15*T15/100</f>
        <v>0</v>
      </c>
      <c r="V15" s="122"/>
      <c r="W15" s="122">
        <f>V15*I15/100</f>
        <v>0</v>
      </c>
      <c r="X15" s="122"/>
      <c r="Y15" s="122"/>
      <c r="Z15" s="122"/>
      <c r="AA15" s="124">
        <f>I15+K15+M15+O15+Q15+S15+U15+W15+Y15+Z15</f>
        <v>18757.65</v>
      </c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</row>
    <row r="16" spans="2:47" s="116" customFormat="1" ht="39.75" customHeight="1">
      <c r="B16" s="203"/>
      <c r="C16" s="205"/>
      <c r="D16" s="121" t="s">
        <v>25</v>
      </c>
      <c r="E16" s="122">
        <v>1</v>
      </c>
      <c r="F16" s="122">
        <f>I16</f>
        <v>16881.885000000002</v>
      </c>
      <c r="G16" s="122"/>
      <c r="H16" s="122">
        <f>F16*G16/100</f>
        <v>0</v>
      </c>
      <c r="I16" s="122">
        <f>I15*0.9</f>
        <v>16881.885000000002</v>
      </c>
      <c r="J16" s="122"/>
      <c r="K16" s="122">
        <f>I16*J16/100</f>
        <v>0</v>
      </c>
      <c r="L16" s="122"/>
      <c r="M16" s="122">
        <f>I16*L16/100</f>
        <v>0</v>
      </c>
      <c r="N16" s="122"/>
      <c r="O16" s="122">
        <f>I16*N16/100</f>
        <v>0</v>
      </c>
      <c r="P16" s="122"/>
      <c r="Q16" s="122">
        <f>I16*P16/100</f>
        <v>0</v>
      </c>
      <c r="R16" s="122"/>
      <c r="S16" s="122"/>
      <c r="T16" s="123">
        <v>20</v>
      </c>
      <c r="U16" s="122">
        <f>I16*T16/100</f>
        <v>3376.377000000001</v>
      </c>
      <c r="V16" s="122"/>
      <c r="W16" s="122">
        <f>V16*I16/100</f>
        <v>0</v>
      </c>
      <c r="X16" s="122"/>
      <c r="Y16" s="122"/>
      <c r="Z16" s="122"/>
      <c r="AA16" s="124">
        <f>I16+K16+M16+O16+Q16+S16+U16+W16+Y16+Z16</f>
        <v>20258.262000000002</v>
      </c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</row>
    <row r="17" spans="2:47" s="116" customFormat="1" ht="39" customHeight="1">
      <c r="B17" s="203"/>
      <c r="C17" s="205"/>
      <c r="D17" s="121" t="s">
        <v>26</v>
      </c>
      <c r="E17" s="122">
        <v>1</v>
      </c>
      <c r="F17" s="122">
        <f>I17</f>
        <v>16881.885000000002</v>
      </c>
      <c r="G17" s="122"/>
      <c r="H17" s="122">
        <f>F17*G17/100</f>
        <v>0</v>
      </c>
      <c r="I17" s="122">
        <f>I15*90%</f>
        <v>16881.885000000002</v>
      </c>
      <c r="J17" s="122"/>
      <c r="K17" s="122">
        <f>I17*J17/100</f>
        <v>0</v>
      </c>
      <c r="L17" s="122"/>
      <c r="M17" s="122">
        <f>I17*L17/100</f>
        <v>0</v>
      </c>
      <c r="N17" s="122"/>
      <c r="O17" s="122">
        <f>I17*N17/100</f>
        <v>0</v>
      </c>
      <c r="P17" s="122"/>
      <c r="Q17" s="122">
        <f>I17*P17/100</f>
        <v>0</v>
      </c>
      <c r="R17" s="122"/>
      <c r="S17" s="122"/>
      <c r="T17" s="123">
        <v>20</v>
      </c>
      <c r="U17" s="122">
        <f>I17*T17/100</f>
        <v>3376.377000000001</v>
      </c>
      <c r="V17" s="122"/>
      <c r="W17" s="122">
        <f>V17*I17/100</f>
        <v>0</v>
      </c>
      <c r="X17" s="122"/>
      <c r="Y17" s="122"/>
      <c r="Z17" s="122"/>
      <c r="AA17" s="124">
        <f>I17+K17+M17+O17+Q17+S17+U17+W17+Y17+Z17</f>
        <v>20258.262000000002</v>
      </c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</row>
    <row r="18" spans="2:47" s="116" customFormat="1" ht="39.75" customHeight="1">
      <c r="B18" s="203"/>
      <c r="C18" s="205"/>
      <c r="D18" s="121" t="s">
        <v>105</v>
      </c>
      <c r="E18" s="122">
        <v>1</v>
      </c>
      <c r="F18" s="122">
        <v>16881.89</v>
      </c>
      <c r="G18" s="122"/>
      <c r="H18" s="122">
        <f>F18*G18/100</f>
        <v>0</v>
      </c>
      <c r="I18" s="122">
        <f>F18</f>
        <v>16881.89</v>
      </c>
      <c r="J18" s="122"/>
      <c r="K18" s="122">
        <f>I18*J18/100</f>
        <v>0</v>
      </c>
      <c r="L18" s="122"/>
      <c r="M18" s="122">
        <f>I18*L18/100</f>
        <v>0</v>
      </c>
      <c r="N18" s="122"/>
      <c r="O18" s="122">
        <f>I18*N18/100</f>
        <v>0</v>
      </c>
      <c r="P18" s="122"/>
      <c r="Q18" s="122">
        <f>I18*P18/100</f>
        <v>0</v>
      </c>
      <c r="R18" s="122"/>
      <c r="S18" s="122"/>
      <c r="T18" s="123"/>
      <c r="U18" s="122">
        <f>I18*T18/100</f>
        <v>0</v>
      </c>
      <c r="V18" s="122"/>
      <c r="W18" s="122">
        <f>V18*I18/100</f>
        <v>0</v>
      </c>
      <c r="X18" s="122"/>
      <c r="Y18" s="122"/>
      <c r="Z18" s="122"/>
      <c r="AA18" s="124">
        <f>I18+K18+M18+O18+Q18+S18+U18+W18+Y18+Z18</f>
        <v>16881.89</v>
      </c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</row>
    <row r="19" spans="2:47" s="116" customFormat="1" ht="38.25" customHeight="1">
      <c r="B19" s="203"/>
      <c r="C19" s="205"/>
      <c r="D19" s="121" t="s">
        <v>30</v>
      </c>
      <c r="E19" s="122">
        <v>1</v>
      </c>
      <c r="F19" s="122">
        <f>I19</f>
        <v>16881.885000000002</v>
      </c>
      <c r="G19" s="122"/>
      <c r="H19" s="122">
        <f>F19*G19/100</f>
        <v>0</v>
      </c>
      <c r="I19" s="122">
        <f>I15*90%</f>
        <v>16881.885000000002</v>
      </c>
      <c r="J19" s="122"/>
      <c r="K19" s="122">
        <f>I19*J19/100</f>
        <v>0</v>
      </c>
      <c r="L19" s="122"/>
      <c r="M19" s="122">
        <f>I19*L19/100</f>
        <v>0</v>
      </c>
      <c r="N19" s="122"/>
      <c r="O19" s="122">
        <f>I19*N19/100</f>
        <v>0</v>
      </c>
      <c r="P19" s="122"/>
      <c r="Q19" s="122">
        <f>I19*P19/100</f>
        <v>0</v>
      </c>
      <c r="R19" s="122"/>
      <c r="S19" s="122"/>
      <c r="T19" s="123"/>
      <c r="U19" s="122">
        <f>I19*T19/100</f>
        <v>0</v>
      </c>
      <c r="V19" s="122"/>
      <c r="W19" s="122">
        <f>V19*I19/100</f>
        <v>0</v>
      </c>
      <c r="X19" s="122"/>
      <c r="Y19" s="122"/>
      <c r="Z19" s="122"/>
      <c r="AA19" s="124">
        <f>I19+K19+M19+O19+Q19+S19+U19+W19+Y19+Z19</f>
        <v>16881.885000000002</v>
      </c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</row>
    <row r="20" spans="2:47" s="116" customFormat="1" ht="37.5" customHeight="1">
      <c r="B20" s="203"/>
      <c r="C20" s="206"/>
      <c r="D20" s="126" t="s">
        <v>31</v>
      </c>
      <c r="E20" s="127">
        <f>SUM(E15:E19)</f>
        <v>5</v>
      </c>
      <c r="F20" s="127"/>
      <c r="G20" s="127"/>
      <c r="H20" s="127">
        <f>SUM(H15:H19)</f>
        <v>0</v>
      </c>
      <c r="I20" s="127">
        <f>SUM(I15:I19)</f>
        <v>86285.195</v>
      </c>
      <c r="J20" s="127"/>
      <c r="K20" s="127">
        <f>SUM(K15:K19)</f>
        <v>0</v>
      </c>
      <c r="L20" s="127"/>
      <c r="M20" s="127">
        <f>SUM(M15:M19)</f>
        <v>0</v>
      </c>
      <c r="N20" s="127"/>
      <c r="O20" s="127">
        <f>SUM(O15:O19)</f>
        <v>0</v>
      </c>
      <c r="P20" s="127"/>
      <c r="Q20" s="127">
        <f>SUM(Q15:Q19)</f>
        <v>0</v>
      </c>
      <c r="R20" s="127">
        <f>SUM(R15:R19)</f>
        <v>0</v>
      </c>
      <c r="S20" s="127">
        <f>SUM(S15:S19)</f>
        <v>0</v>
      </c>
      <c r="T20" s="128">
        <f>SUM(T15:T19)</f>
        <v>40</v>
      </c>
      <c r="U20" s="127">
        <f>SUM(U15:U19)</f>
        <v>6752.754000000002</v>
      </c>
      <c r="V20" s="127"/>
      <c r="W20" s="127">
        <f>SUM(W15:W19)</f>
        <v>0</v>
      </c>
      <c r="X20" s="127">
        <f>SUM(X15:X19)</f>
        <v>0</v>
      </c>
      <c r="Y20" s="127">
        <f>SUM(Y15:Y19)</f>
        <v>0</v>
      </c>
      <c r="Z20" s="127"/>
      <c r="AA20" s="129">
        <f>SUM(AA15:AA19)</f>
        <v>93037.94900000002</v>
      </c>
      <c r="AB20" s="130"/>
      <c r="AC20" s="130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</row>
    <row r="21" spans="2:47" s="116" customFormat="1" ht="38.25" customHeight="1">
      <c r="B21" s="203"/>
      <c r="C21" s="207"/>
      <c r="D21" s="121" t="s">
        <v>25</v>
      </c>
      <c r="E21" s="122">
        <v>1</v>
      </c>
      <c r="F21" s="122">
        <f>I21</f>
        <v>16881.885000000002</v>
      </c>
      <c r="G21" s="122"/>
      <c r="H21" s="122">
        <f>F21*G21/100</f>
        <v>0</v>
      </c>
      <c r="I21" s="122">
        <f>I15*90%</f>
        <v>16881.885000000002</v>
      </c>
      <c r="J21" s="122"/>
      <c r="K21" s="122">
        <f>I21*J21/100</f>
        <v>0</v>
      </c>
      <c r="L21" s="122"/>
      <c r="M21" s="122">
        <f>I21*L21/100</f>
        <v>0</v>
      </c>
      <c r="N21" s="122"/>
      <c r="O21" s="122">
        <f>I21*N21/100</f>
        <v>0</v>
      </c>
      <c r="P21" s="122"/>
      <c r="Q21" s="122">
        <f>I21*P21/100</f>
        <v>0</v>
      </c>
      <c r="R21" s="122"/>
      <c r="S21" s="122"/>
      <c r="T21" s="123"/>
      <c r="U21" s="122">
        <f>I21*T21/100</f>
        <v>0</v>
      </c>
      <c r="V21" s="122"/>
      <c r="W21" s="122">
        <f>V21*I21/100</f>
        <v>0</v>
      </c>
      <c r="X21" s="122"/>
      <c r="Y21" s="122"/>
      <c r="Z21" s="122"/>
      <c r="AA21" s="124">
        <f>I21+K21+M21+O21+Q21+S21+U21+W21+Y21+Z21</f>
        <v>16881.885000000002</v>
      </c>
      <c r="AB21" s="130"/>
      <c r="AC21" s="130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</row>
    <row r="22" spans="2:47" s="116" customFormat="1" ht="39.75" customHeight="1" hidden="1">
      <c r="B22" s="203"/>
      <c r="C22" s="207"/>
      <c r="D22" s="121"/>
      <c r="E22" s="122"/>
      <c r="F22" s="122"/>
      <c r="G22" s="122"/>
      <c r="H22" s="122">
        <f>F22*G22/100</f>
        <v>0</v>
      </c>
      <c r="I22" s="122">
        <f>(F22+H22)*E22</f>
        <v>0</v>
      </c>
      <c r="J22" s="122"/>
      <c r="K22" s="122">
        <f>I22*J22/100</f>
        <v>0</v>
      </c>
      <c r="L22" s="122"/>
      <c r="M22" s="122">
        <f>I22*L22/100</f>
        <v>0</v>
      </c>
      <c r="N22" s="122"/>
      <c r="O22" s="122">
        <f>I22*N22/100</f>
        <v>0</v>
      </c>
      <c r="P22" s="122"/>
      <c r="Q22" s="122">
        <f>I22*P22/100</f>
        <v>0</v>
      </c>
      <c r="R22" s="122"/>
      <c r="S22" s="122"/>
      <c r="T22" s="123"/>
      <c r="U22" s="122">
        <f>I22*T22/100</f>
        <v>0</v>
      </c>
      <c r="V22" s="122"/>
      <c r="W22" s="122">
        <f>V22*I22/100</f>
        <v>0</v>
      </c>
      <c r="X22" s="122"/>
      <c r="Y22" s="122"/>
      <c r="Z22" s="122"/>
      <c r="AA22" s="124">
        <f>I22+K22+M22+O22+Q22+S22+U22+W22+Y22+Z22</f>
        <v>0</v>
      </c>
      <c r="AB22" s="130"/>
      <c r="AC22" s="130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</row>
    <row r="23" spans="2:47" s="116" customFormat="1" ht="39.75" customHeight="1" hidden="1">
      <c r="B23" s="203"/>
      <c r="C23" s="207"/>
      <c r="D23" s="121"/>
      <c r="E23" s="122"/>
      <c r="F23" s="122"/>
      <c r="G23" s="122"/>
      <c r="H23" s="122">
        <f>F23*G23/100</f>
        <v>0</v>
      </c>
      <c r="I23" s="122">
        <f>(F23+H23)*E23</f>
        <v>0</v>
      </c>
      <c r="J23" s="122"/>
      <c r="K23" s="122">
        <f>I23*J23/100</f>
        <v>0</v>
      </c>
      <c r="L23" s="122"/>
      <c r="M23" s="122">
        <f>I23*L23/100</f>
        <v>0</v>
      </c>
      <c r="N23" s="122"/>
      <c r="O23" s="122">
        <f>I23*N23/100</f>
        <v>0</v>
      </c>
      <c r="P23" s="122"/>
      <c r="Q23" s="122">
        <f>I23*P23/100</f>
        <v>0</v>
      </c>
      <c r="R23" s="122"/>
      <c r="S23" s="122"/>
      <c r="T23" s="123"/>
      <c r="U23" s="122">
        <f>I23*T23/100</f>
        <v>0</v>
      </c>
      <c r="V23" s="122"/>
      <c r="W23" s="122">
        <f>V23*I23/100</f>
        <v>0</v>
      </c>
      <c r="X23" s="122"/>
      <c r="Y23" s="122"/>
      <c r="Z23" s="122"/>
      <c r="AA23" s="124">
        <f>I23+K23+M23+O23+Q23+S23+U23+W23+Y23+Z23</f>
        <v>0</v>
      </c>
      <c r="AB23" s="130"/>
      <c r="AC23" s="130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</row>
    <row r="24" spans="2:47" s="116" customFormat="1" ht="39.75" customHeight="1">
      <c r="B24" s="203"/>
      <c r="C24" s="207"/>
      <c r="D24" s="126" t="s">
        <v>34</v>
      </c>
      <c r="E24" s="127">
        <f>SUM(E21:E23)</f>
        <v>1</v>
      </c>
      <c r="F24" s="127"/>
      <c r="G24" s="127"/>
      <c r="H24" s="127">
        <f>SUM(H21:H23)</f>
        <v>0</v>
      </c>
      <c r="I24" s="127">
        <f>SUM(I21:I23)</f>
        <v>16881.885000000002</v>
      </c>
      <c r="J24" s="127"/>
      <c r="K24" s="127">
        <f>SUM(K21:K23)</f>
        <v>0</v>
      </c>
      <c r="L24" s="127"/>
      <c r="M24" s="127">
        <f>SUM(M21:M23)</f>
        <v>0</v>
      </c>
      <c r="N24" s="127"/>
      <c r="O24" s="127">
        <f>SUM(O21:O23)</f>
        <v>0</v>
      </c>
      <c r="P24" s="127"/>
      <c r="Q24" s="127">
        <f>SUM(Q21:Q23)</f>
        <v>0</v>
      </c>
      <c r="R24" s="127">
        <f>SUM(R21:R23)</f>
        <v>0</v>
      </c>
      <c r="S24" s="127">
        <f>SUM(S21:S23)</f>
        <v>0</v>
      </c>
      <c r="T24" s="128"/>
      <c r="U24" s="127">
        <f>SUM(U21:U23)</f>
        <v>0</v>
      </c>
      <c r="V24" s="127"/>
      <c r="W24" s="127">
        <f>SUM(W21:W23)</f>
        <v>0</v>
      </c>
      <c r="X24" s="127">
        <f>SUM(X21:X23)</f>
        <v>0</v>
      </c>
      <c r="Y24" s="127">
        <f>SUM(Y21:Y23)</f>
        <v>0</v>
      </c>
      <c r="Z24" s="127"/>
      <c r="AA24" s="129">
        <f>SUM(AA21:AA23)</f>
        <v>16881.885000000002</v>
      </c>
      <c r="AB24" s="130"/>
      <c r="AC24" s="130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</row>
    <row r="25" spans="2:47" s="116" customFormat="1" ht="39.75" customHeight="1">
      <c r="B25" s="131"/>
      <c r="C25" s="132"/>
      <c r="D25" s="133" t="s">
        <v>35</v>
      </c>
      <c r="E25" s="134">
        <f>E24+E20</f>
        <v>6</v>
      </c>
      <c r="F25" s="134"/>
      <c r="G25" s="134"/>
      <c r="H25" s="134">
        <f>H24+H20</f>
        <v>0</v>
      </c>
      <c r="I25" s="134">
        <f>I24+I20</f>
        <v>103167.08000000002</v>
      </c>
      <c r="J25" s="134"/>
      <c r="K25" s="134">
        <f>K24+K20</f>
        <v>0</v>
      </c>
      <c r="L25" s="134"/>
      <c r="M25" s="134">
        <f>M24+M20</f>
        <v>0</v>
      </c>
      <c r="N25" s="134"/>
      <c r="O25" s="134">
        <f>O24+O20</f>
        <v>0</v>
      </c>
      <c r="P25" s="134"/>
      <c r="Q25" s="134">
        <f>Q24+Q20</f>
        <v>0</v>
      </c>
      <c r="R25" s="134">
        <f>R24+R20</f>
        <v>0</v>
      </c>
      <c r="S25" s="134">
        <f>S24+S20</f>
        <v>0</v>
      </c>
      <c r="T25" s="135"/>
      <c r="U25" s="134">
        <f>U24+U20</f>
        <v>6752.754000000002</v>
      </c>
      <c r="V25" s="134"/>
      <c r="W25" s="134">
        <f>W24+W20</f>
        <v>0</v>
      </c>
      <c r="X25" s="134">
        <f>X24+X20</f>
        <v>0</v>
      </c>
      <c r="Y25" s="134">
        <f>Y24+Y20</f>
        <v>0</v>
      </c>
      <c r="Z25" s="134"/>
      <c r="AA25" s="136">
        <f>AA24+AA20</f>
        <v>109919.83400000003</v>
      </c>
      <c r="AB25" s="130"/>
      <c r="AC25" s="130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</row>
    <row r="26" spans="2:47" s="116" customFormat="1" ht="39.75" customHeight="1">
      <c r="B26" s="203" t="s">
        <v>36</v>
      </c>
      <c r="C26" s="207" t="s">
        <v>23</v>
      </c>
      <c r="D26" s="121" t="s">
        <v>37</v>
      </c>
      <c r="E26" s="122">
        <v>1</v>
      </c>
      <c r="F26" s="122">
        <v>9668</v>
      </c>
      <c r="G26" s="122">
        <v>25</v>
      </c>
      <c r="H26" s="122">
        <f>F26*G26/100</f>
        <v>2417</v>
      </c>
      <c r="I26" s="122">
        <f>(F26+H26)*E26</f>
        <v>12085</v>
      </c>
      <c r="J26" s="122"/>
      <c r="K26" s="122">
        <f>I26*J26/100</f>
        <v>0</v>
      </c>
      <c r="L26" s="122"/>
      <c r="M26" s="122">
        <f>I26*L26/100</f>
        <v>0</v>
      </c>
      <c r="N26" s="122"/>
      <c r="O26" s="122">
        <f>I26*N26/100</f>
        <v>0</v>
      </c>
      <c r="P26" s="122"/>
      <c r="Q26" s="122">
        <f>I26*P26/100</f>
        <v>0</v>
      </c>
      <c r="R26" s="122"/>
      <c r="S26" s="122"/>
      <c r="T26" s="123"/>
      <c r="U26" s="122">
        <f>I26*T26/100</f>
        <v>0</v>
      </c>
      <c r="V26" s="122"/>
      <c r="W26" s="122">
        <f>V26*I26/100</f>
        <v>0</v>
      </c>
      <c r="X26" s="122"/>
      <c r="Y26" s="122"/>
      <c r="Z26" s="122"/>
      <c r="AA26" s="124">
        <f>I26+K26+M26+O26+Q26+S26+U26+W26+Y26+Z26</f>
        <v>12085</v>
      </c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</row>
    <row r="27" spans="2:47" s="116" customFormat="1" ht="39.75" customHeight="1">
      <c r="B27" s="203"/>
      <c r="C27" s="207"/>
      <c r="D27" s="121" t="s">
        <v>38</v>
      </c>
      <c r="E27" s="122">
        <v>1</v>
      </c>
      <c r="F27" s="122">
        <v>8783</v>
      </c>
      <c r="G27" s="122">
        <v>25</v>
      </c>
      <c r="H27" s="122">
        <f>F27*G27/100</f>
        <v>2195.75</v>
      </c>
      <c r="I27" s="122">
        <f>(F27+H27)*E27</f>
        <v>10978.75</v>
      </c>
      <c r="J27" s="122"/>
      <c r="K27" s="122">
        <f>I27*J27/100</f>
        <v>0</v>
      </c>
      <c r="L27" s="122"/>
      <c r="M27" s="122">
        <f>I27*L27/100</f>
        <v>0</v>
      </c>
      <c r="N27" s="122"/>
      <c r="O27" s="122">
        <f>I27*N27/100</f>
        <v>0</v>
      </c>
      <c r="P27" s="122"/>
      <c r="Q27" s="122">
        <f>I27*P27/100</f>
        <v>0</v>
      </c>
      <c r="R27" s="122"/>
      <c r="S27" s="122"/>
      <c r="T27" s="123"/>
      <c r="U27" s="122">
        <f>I27*T27/100</f>
        <v>0</v>
      </c>
      <c r="V27" s="122"/>
      <c r="W27" s="122">
        <f>V27*I27/100</f>
        <v>0</v>
      </c>
      <c r="X27" s="122"/>
      <c r="Y27" s="122"/>
      <c r="Z27" s="122"/>
      <c r="AA27" s="124">
        <f>I27+K27+M27+O27+Q27+S27+U27+W27+Y27+Z27</f>
        <v>10978.75</v>
      </c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</row>
    <row r="28" spans="2:47" s="116" customFormat="1" ht="39.75" customHeight="1">
      <c r="B28" s="203"/>
      <c r="C28" s="207"/>
      <c r="D28" s="121" t="s">
        <v>40</v>
      </c>
      <c r="E28" s="122">
        <v>1.5</v>
      </c>
      <c r="F28" s="122">
        <v>9485</v>
      </c>
      <c r="G28" s="122">
        <v>25</v>
      </c>
      <c r="H28" s="122">
        <f>F28*G28/100</f>
        <v>2371.25</v>
      </c>
      <c r="I28" s="122">
        <f>(F28+H28)*E28</f>
        <v>17784.375</v>
      </c>
      <c r="J28" s="122"/>
      <c r="K28" s="122">
        <f>I28*J28/100</f>
        <v>0</v>
      </c>
      <c r="L28" s="122"/>
      <c r="M28" s="122">
        <f>I28*L28/100</f>
        <v>0</v>
      </c>
      <c r="N28" s="122"/>
      <c r="O28" s="122">
        <f>I28*N28/100</f>
        <v>0</v>
      </c>
      <c r="P28" s="122"/>
      <c r="Q28" s="122">
        <f>I28*P28/100</f>
        <v>0</v>
      </c>
      <c r="R28" s="122"/>
      <c r="S28" s="122"/>
      <c r="T28" s="123"/>
      <c r="U28" s="122">
        <f>I28*T28/100</f>
        <v>0</v>
      </c>
      <c r="V28" s="122"/>
      <c r="W28" s="122">
        <f>V28*I28/100</f>
        <v>0</v>
      </c>
      <c r="X28" s="122"/>
      <c r="Y28" s="122"/>
      <c r="Z28" s="122"/>
      <c r="AA28" s="124">
        <f>I28+K28+M28+O28+Q28+S28+U28+W28+Y28+Z28</f>
        <v>17784.375</v>
      </c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</row>
    <row r="29" spans="2:47" s="116" customFormat="1" ht="39.75" customHeight="1">
      <c r="B29" s="203"/>
      <c r="C29" s="207"/>
      <c r="D29" s="121" t="s">
        <v>42</v>
      </c>
      <c r="E29" s="122">
        <v>1</v>
      </c>
      <c r="F29" s="122">
        <v>9574</v>
      </c>
      <c r="G29" s="122">
        <v>25</v>
      </c>
      <c r="H29" s="122">
        <f>F29*G29/100</f>
        <v>2393.5</v>
      </c>
      <c r="I29" s="122">
        <f>(F29+H29)*E29</f>
        <v>11967.5</v>
      </c>
      <c r="J29" s="122"/>
      <c r="K29" s="122">
        <f>I29*J29/100</f>
        <v>0</v>
      </c>
      <c r="L29" s="122"/>
      <c r="M29" s="122">
        <f>I29*L29/100</f>
        <v>0</v>
      </c>
      <c r="N29" s="122"/>
      <c r="O29" s="122">
        <f>I29*N29/100</f>
        <v>0</v>
      </c>
      <c r="P29" s="122"/>
      <c r="Q29" s="122">
        <f>I29*P29/100</f>
        <v>0</v>
      </c>
      <c r="R29" s="122"/>
      <c r="S29" s="122"/>
      <c r="T29" s="123"/>
      <c r="U29" s="122">
        <f>I29*T29/100</f>
        <v>0</v>
      </c>
      <c r="V29" s="122"/>
      <c r="W29" s="122">
        <f>V29*I29/100</f>
        <v>0</v>
      </c>
      <c r="X29" s="122"/>
      <c r="Y29" s="122"/>
      <c r="Z29" s="122"/>
      <c r="AA29" s="124">
        <f>I29+K29+M29+O29+Q29+S29+U29+W29+Y29+Z29</f>
        <v>11967.5</v>
      </c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</row>
    <row r="30" spans="2:47" s="116" customFormat="1" ht="39.75" customHeight="1">
      <c r="B30" s="203"/>
      <c r="C30" s="207"/>
      <c r="D30" s="121" t="s">
        <v>43</v>
      </c>
      <c r="E30" s="122">
        <v>1</v>
      </c>
      <c r="F30" s="122">
        <v>10404</v>
      </c>
      <c r="G30" s="122">
        <v>25</v>
      </c>
      <c r="H30" s="122">
        <f>F30*G30/100</f>
        <v>2601</v>
      </c>
      <c r="I30" s="122">
        <f>(F30+H30)*E30</f>
        <v>13005</v>
      </c>
      <c r="J30" s="122">
        <v>20</v>
      </c>
      <c r="K30" s="122">
        <f>I30*J30/100</f>
        <v>2601</v>
      </c>
      <c r="L30" s="122"/>
      <c r="M30" s="122">
        <f>I30*L30/100</f>
        <v>0</v>
      </c>
      <c r="N30" s="122"/>
      <c r="O30" s="122">
        <f>I30*N30/100</f>
        <v>0</v>
      </c>
      <c r="P30" s="122"/>
      <c r="Q30" s="122">
        <f>I30*P30/100</f>
        <v>0</v>
      </c>
      <c r="R30" s="122"/>
      <c r="S30" s="122"/>
      <c r="T30" s="123"/>
      <c r="U30" s="122">
        <f>I30*T30/100</f>
        <v>0</v>
      </c>
      <c r="V30" s="122"/>
      <c r="W30" s="122">
        <f>V30*I30/100</f>
        <v>0</v>
      </c>
      <c r="X30" s="122"/>
      <c r="Y30" s="122"/>
      <c r="Z30" s="122"/>
      <c r="AA30" s="124">
        <f>I30+K30+M30+O30+Q30+S30+U30+W30+Y30+Z30</f>
        <v>15606</v>
      </c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</row>
    <row r="31" spans="2:47" s="116" customFormat="1" ht="39.75" customHeight="1">
      <c r="B31" s="203"/>
      <c r="C31" s="207"/>
      <c r="D31" s="126" t="s">
        <v>31</v>
      </c>
      <c r="E31" s="127">
        <f>SUM(E26:E30)</f>
        <v>5.5</v>
      </c>
      <c r="F31" s="127"/>
      <c r="G31" s="127"/>
      <c r="H31" s="127">
        <f>SUM(H26:H30)</f>
        <v>11978.5</v>
      </c>
      <c r="I31" s="127">
        <f>SUM(I26:I30)</f>
        <v>65820.625</v>
      </c>
      <c r="J31" s="127"/>
      <c r="K31" s="127">
        <f aca="true" t="shared" si="0" ref="K31:AA31">SUM(K26:K30)</f>
        <v>2601</v>
      </c>
      <c r="L31" s="127">
        <f t="shared" si="0"/>
        <v>0</v>
      </c>
      <c r="M31" s="127">
        <f t="shared" si="0"/>
        <v>0</v>
      </c>
      <c r="N31" s="127">
        <f t="shared" si="0"/>
        <v>0</v>
      </c>
      <c r="O31" s="127">
        <f t="shared" si="0"/>
        <v>0</v>
      </c>
      <c r="P31" s="127">
        <f t="shared" si="0"/>
        <v>0</v>
      </c>
      <c r="Q31" s="127">
        <f t="shared" si="0"/>
        <v>0</v>
      </c>
      <c r="R31" s="127">
        <f t="shared" si="0"/>
        <v>0</v>
      </c>
      <c r="S31" s="127">
        <f t="shared" si="0"/>
        <v>0</v>
      </c>
      <c r="T31" s="128">
        <f t="shared" si="0"/>
        <v>0</v>
      </c>
      <c r="U31" s="127">
        <f t="shared" si="0"/>
        <v>0</v>
      </c>
      <c r="V31" s="127">
        <f t="shared" si="0"/>
        <v>0</v>
      </c>
      <c r="W31" s="127">
        <f t="shared" si="0"/>
        <v>0</v>
      </c>
      <c r="X31" s="127">
        <f t="shared" si="0"/>
        <v>0</v>
      </c>
      <c r="Y31" s="127">
        <f t="shared" si="0"/>
        <v>0</v>
      </c>
      <c r="Z31" s="127"/>
      <c r="AA31" s="129">
        <f t="shared" si="0"/>
        <v>68421.625</v>
      </c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</row>
    <row r="32" spans="2:47" s="116" customFormat="1" ht="39.75" customHeight="1">
      <c r="B32" s="203"/>
      <c r="C32" s="208" t="s">
        <v>32</v>
      </c>
      <c r="D32" s="121" t="s">
        <v>111</v>
      </c>
      <c r="E32" s="122">
        <v>1</v>
      </c>
      <c r="F32" s="122">
        <v>9668</v>
      </c>
      <c r="G32" s="122">
        <v>25</v>
      </c>
      <c r="H32" s="122">
        <f aca="true" t="shared" si="1" ref="H32:H37">F32*G32/100</f>
        <v>2417</v>
      </c>
      <c r="I32" s="122">
        <f aca="true" t="shared" si="2" ref="I32:I37">(F32+H32)*E32</f>
        <v>12085</v>
      </c>
      <c r="J32" s="122"/>
      <c r="K32" s="122">
        <f aca="true" t="shared" si="3" ref="K32:K37">I32*J32/100</f>
        <v>0</v>
      </c>
      <c r="L32" s="122"/>
      <c r="M32" s="122">
        <f aca="true" t="shared" si="4" ref="M32:M37">I32*L32/100</f>
        <v>0</v>
      </c>
      <c r="N32" s="122"/>
      <c r="O32" s="122">
        <f aca="true" t="shared" si="5" ref="O32:O37">I32*N32/100</f>
        <v>0</v>
      </c>
      <c r="P32" s="122"/>
      <c r="Q32" s="122"/>
      <c r="R32" s="122"/>
      <c r="S32" s="122"/>
      <c r="T32" s="123"/>
      <c r="U32" s="122">
        <f aca="true" t="shared" si="6" ref="U32:U37">I32*T32/100</f>
        <v>0</v>
      </c>
      <c r="V32" s="122"/>
      <c r="W32" s="122">
        <f aca="true" t="shared" si="7" ref="W32:W37">V32*I32/100</f>
        <v>0</v>
      </c>
      <c r="X32" s="122"/>
      <c r="Y32" s="122"/>
      <c r="Z32" s="122"/>
      <c r="AA32" s="124">
        <f>I32+K32+M32+O32+U32+W32+Z32</f>
        <v>12085</v>
      </c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</row>
    <row r="33" spans="2:47" s="116" customFormat="1" ht="44.25" customHeight="1">
      <c r="B33" s="203"/>
      <c r="C33" s="209"/>
      <c r="D33" s="121" t="s">
        <v>41</v>
      </c>
      <c r="E33" s="122">
        <v>10</v>
      </c>
      <c r="F33" s="122">
        <v>9574</v>
      </c>
      <c r="G33" s="122">
        <v>25</v>
      </c>
      <c r="H33" s="122">
        <f t="shared" si="1"/>
        <v>2393.5</v>
      </c>
      <c r="I33" s="122">
        <f t="shared" si="2"/>
        <v>119675</v>
      </c>
      <c r="J33" s="122"/>
      <c r="K33" s="122">
        <f t="shared" si="3"/>
        <v>0</v>
      </c>
      <c r="L33" s="122"/>
      <c r="M33" s="122">
        <f t="shared" si="4"/>
        <v>0</v>
      </c>
      <c r="N33" s="122"/>
      <c r="O33" s="122">
        <f t="shared" si="5"/>
        <v>0</v>
      </c>
      <c r="P33" s="122"/>
      <c r="Q33" s="122">
        <f>I33*P33/100</f>
        <v>0</v>
      </c>
      <c r="R33" s="122"/>
      <c r="S33" s="122"/>
      <c r="T33" s="123"/>
      <c r="U33" s="122">
        <f t="shared" si="6"/>
        <v>0</v>
      </c>
      <c r="V33" s="122"/>
      <c r="W33" s="122">
        <f t="shared" si="7"/>
        <v>0</v>
      </c>
      <c r="X33" s="122"/>
      <c r="Y33" s="122"/>
      <c r="Z33" s="122"/>
      <c r="AA33" s="124">
        <f>I33+K33+M33+O33+Q33+S33+U33+W33+Y33+Z33</f>
        <v>119675</v>
      </c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</row>
    <row r="34" spans="2:47" s="116" customFormat="1" ht="39.75" customHeight="1">
      <c r="B34" s="203"/>
      <c r="C34" s="209"/>
      <c r="D34" s="121" t="s">
        <v>45</v>
      </c>
      <c r="E34" s="122">
        <v>1.25</v>
      </c>
      <c r="F34" s="122">
        <v>8783</v>
      </c>
      <c r="G34" s="122">
        <v>25</v>
      </c>
      <c r="H34" s="122">
        <f>F34*G34/100*1.25</f>
        <v>2744.6875</v>
      </c>
      <c r="I34" s="122">
        <f t="shared" si="2"/>
        <v>14409.609375</v>
      </c>
      <c r="J34" s="122"/>
      <c r="K34" s="122">
        <f t="shared" si="3"/>
        <v>0</v>
      </c>
      <c r="L34" s="122"/>
      <c r="M34" s="122">
        <f t="shared" si="4"/>
        <v>0</v>
      </c>
      <c r="N34" s="122"/>
      <c r="O34" s="122">
        <f t="shared" si="5"/>
        <v>0</v>
      </c>
      <c r="P34" s="122"/>
      <c r="Q34" s="122">
        <f>I34*P34/100</f>
        <v>0</v>
      </c>
      <c r="R34" s="122"/>
      <c r="S34" s="122"/>
      <c r="T34" s="123"/>
      <c r="U34" s="122">
        <f t="shared" si="6"/>
        <v>0</v>
      </c>
      <c r="V34" s="122"/>
      <c r="W34" s="122">
        <f t="shared" si="7"/>
        <v>0</v>
      </c>
      <c r="X34" s="122"/>
      <c r="Y34" s="122"/>
      <c r="Z34" s="122"/>
      <c r="AA34" s="124">
        <f>I34+K34+M34+O34+Q34+S34+U34+W34+Y34+Z34</f>
        <v>14409.609375</v>
      </c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</row>
    <row r="35" spans="2:47" s="116" customFormat="1" ht="38.25" customHeight="1">
      <c r="B35" s="203"/>
      <c r="C35" s="209"/>
      <c r="D35" s="121" t="s">
        <v>43</v>
      </c>
      <c r="E35" s="122">
        <v>1</v>
      </c>
      <c r="F35" s="122">
        <v>9668</v>
      </c>
      <c r="G35" s="122">
        <v>25</v>
      </c>
      <c r="H35" s="122">
        <f t="shared" si="1"/>
        <v>2417</v>
      </c>
      <c r="I35" s="122">
        <f t="shared" si="2"/>
        <v>12085</v>
      </c>
      <c r="J35" s="122">
        <v>20</v>
      </c>
      <c r="K35" s="122">
        <f t="shared" si="3"/>
        <v>2417</v>
      </c>
      <c r="L35" s="122"/>
      <c r="M35" s="122">
        <f t="shared" si="4"/>
        <v>0</v>
      </c>
      <c r="N35" s="122"/>
      <c r="O35" s="122">
        <f t="shared" si="5"/>
        <v>0</v>
      </c>
      <c r="P35" s="122"/>
      <c r="Q35" s="122">
        <f>I35*P35/100</f>
        <v>0</v>
      </c>
      <c r="R35" s="122"/>
      <c r="S35" s="122"/>
      <c r="T35" s="123"/>
      <c r="U35" s="122">
        <f t="shared" si="6"/>
        <v>0</v>
      </c>
      <c r="V35" s="122"/>
      <c r="W35" s="122">
        <f t="shared" si="7"/>
        <v>0</v>
      </c>
      <c r="X35" s="122"/>
      <c r="Y35" s="122"/>
      <c r="Z35" s="122"/>
      <c r="AA35" s="124">
        <f>I35+K35+M35+O35+Q35+S35+U35+W35+Y35+Z35</f>
        <v>14502</v>
      </c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</row>
    <row r="36" spans="2:47" s="116" customFormat="1" ht="39.75" customHeight="1">
      <c r="B36" s="203"/>
      <c r="C36" s="209"/>
      <c r="D36" s="121" t="s">
        <v>46</v>
      </c>
      <c r="E36" s="122">
        <v>1</v>
      </c>
      <c r="F36" s="122">
        <v>9668</v>
      </c>
      <c r="G36" s="122">
        <v>25</v>
      </c>
      <c r="H36" s="122">
        <f>F36*G36/100</f>
        <v>2417</v>
      </c>
      <c r="I36" s="122">
        <f>(F36+H36)*E36</f>
        <v>12085</v>
      </c>
      <c r="J36" s="122"/>
      <c r="K36" s="122">
        <f t="shared" si="3"/>
        <v>0</v>
      </c>
      <c r="L36" s="122"/>
      <c r="M36" s="122">
        <f t="shared" si="4"/>
        <v>0</v>
      </c>
      <c r="N36" s="122"/>
      <c r="O36" s="122">
        <f t="shared" si="5"/>
        <v>0</v>
      </c>
      <c r="P36" s="122"/>
      <c r="Q36" s="122">
        <f>I36*P36/100</f>
        <v>0</v>
      </c>
      <c r="R36" s="122"/>
      <c r="S36" s="122"/>
      <c r="T36" s="123"/>
      <c r="U36" s="122">
        <f t="shared" si="6"/>
        <v>0</v>
      </c>
      <c r="V36" s="122"/>
      <c r="W36" s="122">
        <f t="shared" si="7"/>
        <v>0</v>
      </c>
      <c r="X36" s="122"/>
      <c r="Y36" s="122"/>
      <c r="Z36" s="122"/>
      <c r="AA36" s="124">
        <f>I36+K36+M36+O36+Q36+S36+U36+W36+Y36+Z36</f>
        <v>12085</v>
      </c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</row>
    <row r="37" spans="2:47" s="116" customFormat="1" ht="39.75" customHeight="1">
      <c r="B37" s="203"/>
      <c r="C37" s="209"/>
      <c r="D37" s="121" t="s">
        <v>47</v>
      </c>
      <c r="E37" s="174">
        <v>1</v>
      </c>
      <c r="F37" s="122">
        <v>9574</v>
      </c>
      <c r="G37" s="122">
        <v>25</v>
      </c>
      <c r="H37" s="122">
        <f t="shared" si="1"/>
        <v>2393.5</v>
      </c>
      <c r="I37" s="122">
        <f t="shared" si="2"/>
        <v>11967.5</v>
      </c>
      <c r="J37" s="122"/>
      <c r="K37" s="122">
        <f t="shared" si="3"/>
        <v>0</v>
      </c>
      <c r="L37" s="122"/>
      <c r="M37" s="122">
        <f t="shared" si="4"/>
        <v>0</v>
      </c>
      <c r="N37" s="122"/>
      <c r="O37" s="122">
        <f t="shared" si="5"/>
        <v>0</v>
      </c>
      <c r="P37" s="122"/>
      <c r="Q37" s="122">
        <f>I37*P37/100</f>
        <v>0</v>
      </c>
      <c r="R37" s="122"/>
      <c r="S37" s="122"/>
      <c r="T37" s="123"/>
      <c r="U37" s="122">
        <f t="shared" si="6"/>
        <v>0</v>
      </c>
      <c r="V37" s="122"/>
      <c r="W37" s="122">
        <f t="shared" si="7"/>
        <v>0</v>
      </c>
      <c r="X37" s="122"/>
      <c r="Y37" s="122"/>
      <c r="Z37" s="122"/>
      <c r="AA37" s="124">
        <f>I37+K37+M37+O37+Q37+S37+U37+W37+Y37+Z37</f>
        <v>11967.5</v>
      </c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</row>
    <row r="38" spans="2:47" s="116" customFormat="1" ht="39.75" customHeight="1">
      <c r="B38" s="203"/>
      <c r="C38" s="210"/>
      <c r="D38" s="126" t="s">
        <v>34</v>
      </c>
      <c r="E38" s="127">
        <f>SUM(E32:E37)</f>
        <v>15.25</v>
      </c>
      <c r="F38" s="127"/>
      <c r="G38" s="127"/>
      <c r="H38" s="127">
        <f aca="true" t="shared" si="8" ref="H38:AA38">SUM(H32:H37)</f>
        <v>14782.6875</v>
      </c>
      <c r="I38" s="127">
        <f t="shared" si="8"/>
        <v>182307.109375</v>
      </c>
      <c r="J38" s="127">
        <f t="shared" si="8"/>
        <v>20</v>
      </c>
      <c r="K38" s="127">
        <f t="shared" si="8"/>
        <v>2417</v>
      </c>
      <c r="L38" s="127">
        <f t="shared" si="8"/>
        <v>0</v>
      </c>
      <c r="M38" s="127">
        <f t="shared" si="8"/>
        <v>0</v>
      </c>
      <c r="N38" s="127">
        <f t="shared" si="8"/>
        <v>0</v>
      </c>
      <c r="O38" s="127">
        <f t="shared" si="8"/>
        <v>0</v>
      </c>
      <c r="P38" s="127">
        <f t="shared" si="8"/>
        <v>0</v>
      </c>
      <c r="Q38" s="127">
        <f t="shared" si="8"/>
        <v>0</v>
      </c>
      <c r="R38" s="127">
        <f t="shared" si="8"/>
        <v>0</v>
      </c>
      <c r="S38" s="127">
        <f t="shared" si="8"/>
        <v>0</v>
      </c>
      <c r="T38" s="127"/>
      <c r="U38" s="127">
        <f t="shared" si="8"/>
        <v>0</v>
      </c>
      <c r="V38" s="127">
        <f t="shared" si="8"/>
        <v>0</v>
      </c>
      <c r="W38" s="127">
        <f t="shared" si="8"/>
        <v>0</v>
      </c>
      <c r="X38" s="127">
        <f t="shared" si="8"/>
        <v>0</v>
      </c>
      <c r="Y38" s="127">
        <f t="shared" si="8"/>
        <v>0</v>
      </c>
      <c r="Z38" s="127">
        <f t="shared" si="8"/>
        <v>0</v>
      </c>
      <c r="AA38" s="127">
        <f t="shared" si="8"/>
        <v>184724.109375</v>
      </c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</row>
    <row r="39" spans="2:47" s="116" customFormat="1" ht="39.75" customHeight="1">
      <c r="B39" s="140"/>
      <c r="C39" s="132"/>
      <c r="D39" s="133" t="s">
        <v>48</v>
      </c>
      <c r="E39" s="134">
        <f>E38+E31</f>
        <v>20.75</v>
      </c>
      <c r="F39" s="134"/>
      <c r="G39" s="134"/>
      <c r="H39" s="134">
        <f>H38+H31</f>
        <v>26761.1875</v>
      </c>
      <c r="I39" s="141">
        <f>I38+I31</f>
        <v>248127.734375</v>
      </c>
      <c r="J39" s="141"/>
      <c r="K39" s="141">
        <f>K38+K31</f>
        <v>5018</v>
      </c>
      <c r="L39" s="141"/>
      <c r="M39" s="141">
        <f>M38+M31</f>
        <v>0</v>
      </c>
      <c r="N39" s="141"/>
      <c r="O39" s="141">
        <f>O38+O31</f>
        <v>0</v>
      </c>
      <c r="P39" s="141"/>
      <c r="Q39" s="141">
        <f>Q38+Q31</f>
        <v>0</v>
      </c>
      <c r="R39" s="141">
        <f>R38+R31</f>
        <v>0</v>
      </c>
      <c r="S39" s="141">
        <f>S38+S31</f>
        <v>0</v>
      </c>
      <c r="T39" s="142"/>
      <c r="U39" s="141">
        <f>U38+U31</f>
        <v>0</v>
      </c>
      <c r="V39" s="141"/>
      <c r="W39" s="141">
        <f>W38+W31</f>
        <v>0</v>
      </c>
      <c r="X39" s="134">
        <f>X38+X31</f>
        <v>0</v>
      </c>
      <c r="Y39" s="134">
        <f>Y38+Y31</f>
        <v>0</v>
      </c>
      <c r="Z39" s="134">
        <f>Z38+Z31</f>
        <v>0</v>
      </c>
      <c r="AA39" s="136">
        <f>AA38+AA31</f>
        <v>253145.734375</v>
      </c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</row>
    <row r="40" spans="2:47" s="116" customFormat="1" ht="41.25" customHeight="1">
      <c r="B40" s="214" t="s">
        <v>104</v>
      </c>
      <c r="C40" s="207" t="s">
        <v>23</v>
      </c>
      <c r="D40" s="121" t="s">
        <v>49</v>
      </c>
      <c r="E40" s="122">
        <v>1</v>
      </c>
      <c r="F40" s="122">
        <v>10069</v>
      </c>
      <c r="G40" s="122">
        <v>25</v>
      </c>
      <c r="H40" s="122">
        <f aca="true" t="shared" si="9" ref="H40:H45">F40*G40/100</f>
        <v>2517.25</v>
      </c>
      <c r="I40" s="137">
        <f aca="true" t="shared" si="10" ref="I40:I45">(F40+H40)*E40</f>
        <v>12586.25</v>
      </c>
      <c r="J40" s="137"/>
      <c r="K40" s="137">
        <f aca="true" t="shared" si="11" ref="K40:K45">I40*J40/100</f>
        <v>0</v>
      </c>
      <c r="L40" s="137"/>
      <c r="M40" s="137">
        <f aca="true" t="shared" si="12" ref="M40:M45">I40*L40/100</f>
        <v>0</v>
      </c>
      <c r="N40" s="137"/>
      <c r="O40" s="137">
        <f aca="true" t="shared" si="13" ref="O40:O45">I40*N40/100</f>
        <v>0</v>
      </c>
      <c r="P40" s="137"/>
      <c r="Q40" s="137">
        <f aca="true" t="shared" si="14" ref="Q40:Q45">I40*P40/100</f>
        <v>0</v>
      </c>
      <c r="R40" s="137"/>
      <c r="S40" s="137"/>
      <c r="T40" s="138"/>
      <c r="U40" s="137">
        <f aca="true" t="shared" si="15" ref="U40:U45">I40*T40/100</f>
        <v>0</v>
      </c>
      <c r="V40" s="137"/>
      <c r="W40" s="137">
        <f>V40*I40/100</f>
        <v>0</v>
      </c>
      <c r="X40" s="122"/>
      <c r="Y40" s="122"/>
      <c r="Z40" s="122"/>
      <c r="AA40" s="124">
        <f aca="true" t="shared" si="16" ref="AA40:AA45">I40+K40+M40+O40+Q40+S40+U40+W40+Y40+Z40</f>
        <v>12586.25</v>
      </c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</row>
    <row r="41" spans="2:47" s="116" customFormat="1" ht="39.75" customHeight="1">
      <c r="B41" s="215"/>
      <c r="C41" s="207"/>
      <c r="D41" s="121" t="s">
        <v>51</v>
      </c>
      <c r="E41" s="122">
        <v>1</v>
      </c>
      <c r="F41" s="122">
        <v>7083</v>
      </c>
      <c r="G41" s="122">
        <v>25</v>
      </c>
      <c r="H41" s="122">
        <f t="shared" si="9"/>
        <v>1770.75</v>
      </c>
      <c r="I41" s="137">
        <f t="shared" si="10"/>
        <v>8853.75</v>
      </c>
      <c r="J41" s="137"/>
      <c r="K41" s="137">
        <f t="shared" si="11"/>
        <v>0</v>
      </c>
      <c r="L41" s="137"/>
      <c r="M41" s="137">
        <f t="shared" si="12"/>
        <v>0</v>
      </c>
      <c r="N41" s="137"/>
      <c r="O41" s="137">
        <f t="shared" si="13"/>
        <v>0</v>
      </c>
      <c r="P41" s="137"/>
      <c r="Q41" s="137">
        <f t="shared" si="14"/>
        <v>0</v>
      </c>
      <c r="R41" s="137"/>
      <c r="S41" s="137"/>
      <c r="T41" s="138"/>
      <c r="U41" s="137">
        <f t="shared" si="15"/>
        <v>0</v>
      </c>
      <c r="V41" s="143">
        <v>25</v>
      </c>
      <c r="W41" s="137">
        <f>V41*I41/100</f>
        <v>2213.4375</v>
      </c>
      <c r="X41" s="122"/>
      <c r="Y41" s="122"/>
      <c r="Z41" s="122"/>
      <c r="AA41" s="124">
        <f t="shared" si="16"/>
        <v>11067.1875</v>
      </c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</row>
    <row r="42" spans="2:47" s="116" customFormat="1" ht="39.75" customHeight="1">
      <c r="B42" s="215"/>
      <c r="C42" s="207"/>
      <c r="D42" s="121" t="s">
        <v>55</v>
      </c>
      <c r="E42" s="122">
        <v>0.5</v>
      </c>
      <c r="F42" s="122">
        <v>6241</v>
      </c>
      <c r="G42" s="122">
        <v>25</v>
      </c>
      <c r="H42" s="122">
        <f t="shared" si="9"/>
        <v>1560.25</v>
      </c>
      <c r="I42" s="137">
        <f t="shared" si="10"/>
        <v>3900.625</v>
      </c>
      <c r="J42" s="137"/>
      <c r="K42" s="137">
        <f t="shared" si="11"/>
        <v>0</v>
      </c>
      <c r="L42" s="137"/>
      <c r="M42" s="137">
        <f t="shared" si="12"/>
        <v>0</v>
      </c>
      <c r="N42" s="137"/>
      <c r="O42" s="137">
        <f t="shared" si="13"/>
        <v>0</v>
      </c>
      <c r="P42" s="137"/>
      <c r="Q42" s="137">
        <f t="shared" si="14"/>
        <v>0</v>
      </c>
      <c r="R42" s="137"/>
      <c r="S42" s="137"/>
      <c r="T42" s="138"/>
      <c r="U42" s="137">
        <f t="shared" si="15"/>
        <v>0</v>
      </c>
      <c r="V42" s="137"/>
      <c r="W42" s="137">
        <f>V42*I42/100</f>
        <v>0</v>
      </c>
      <c r="X42" s="122"/>
      <c r="Y42" s="122"/>
      <c r="Z42" s="122">
        <v>843.87</v>
      </c>
      <c r="AA42" s="124">
        <f t="shared" si="16"/>
        <v>4744.495</v>
      </c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</row>
    <row r="43" spans="2:47" s="116" customFormat="1" ht="39.75" customHeight="1">
      <c r="B43" s="215"/>
      <c r="C43" s="207"/>
      <c r="D43" s="121" t="s">
        <v>118</v>
      </c>
      <c r="E43" s="122">
        <v>0.5</v>
      </c>
      <c r="F43" s="122">
        <v>5618</v>
      </c>
      <c r="G43" s="122">
        <v>25</v>
      </c>
      <c r="H43" s="122">
        <f t="shared" si="9"/>
        <v>1404.5</v>
      </c>
      <c r="I43" s="137">
        <f t="shared" si="10"/>
        <v>3511.25</v>
      </c>
      <c r="J43" s="137"/>
      <c r="K43" s="137">
        <f t="shared" si="11"/>
        <v>0</v>
      </c>
      <c r="L43" s="137"/>
      <c r="M43" s="137">
        <f t="shared" si="12"/>
        <v>0</v>
      </c>
      <c r="N43" s="137"/>
      <c r="O43" s="137">
        <f t="shared" si="13"/>
        <v>0</v>
      </c>
      <c r="P43" s="137"/>
      <c r="Q43" s="137">
        <f t="shared" si="14"/>
        <v>0</v>
      </c>
      <c r="R43" s="137"/>
      <c r="S43" s="137"/>
      <c r="T43" s="138"/>
      <c r="U43" s="137">
        <f t="shared" si="15"/>
        <v>0</v>
      </c>
      <c r="V43" s="137"/>
      <c r="W43" s="137">
        <v>0</v>
      </c>
      <c r="X43" s="122"/>
      <c r="Y43" s="122"/>
      <c r="Z43" s="122">
        <v>1233.25</v>
      </c>
      <c r="AA43" s="124">
        <f t="shared" si="16"/>
        <v>4744.5</v>
      </c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</row>
    <row r="44" spans="2:47" s="116" customFormat="1" ht="39.75" customHeight="1">
      <c r="B44" s="215"/>
      <c r="C44" s="207"/>
      <c r="D44" s="121" t="s">
        <v>103</v>
      </c>
      <c r="E44" s="122">
        <v>1</v>
      </c>
      <c r="F44" s="122">
        <v>5618</v>
      </c>
      <c r="G44" s="122">
        <v>25</v>
      </c>
      <c r="H44" s="122">
        <f t="shared" si="9"/>
        <v>1404.5</v>
      </c>
      <c r="I44" s="137">
        <f t="shared" si="10"/>
        <v>7022.5</v>
      </c>
      <c r="J44" s="137"/>
      <c r="K44" s="137">
        <f t="shared" si="11"/>
        <v>0</v>
      </c>
      <c r="L44" s="137"/>
      <c r="M44" s="137">
        <f t="shared" si="12"/>
        <v>0</v>
      </c>
      <c r="N44" s="137"/>
      <c r="O44" s="137">
        <f t="shared" si="13"/>
        <v>0</v>
      </c>
      <c r="P44" s="137"/>
      <c r="Q44" s="137">
        <f t="shared" si="14"/>
        <v>0</v>
      </c>
      <c r="R44" s="137"/>
      <c r="S44" s="137"/>
      <c r="T44" s="138"/>
      <c r="U44" s="137">
        <f t="shared" si="15"/>
        <v>0</v>
      </c>
      <c r="V44" s="137"/>
      <c r="W44" s="137">
        <f>V44*I44/100</f>
        <v>0</v>
      </c>
      <c r="X44" s="122"/>
      <c r="Y44" s="122"/>
      <c r="Z44" s="122">
        <v>2466.5</v>
      </c>
      <c r="AA44" s="124">
        <f t="shared" si="16"/>
        <v>9489</v>
      </c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</row>
    <row r="45" spans="2:47" s="116" customFormat="1" ht="39.75" customHeight="1" hidden="1">
      <c r="B45" s="215"/>
      <c r="C45" s="207"/>
      <c r="D45" s="121"/>
      <c r="E45" s="122"/>
      <c r="F45" s="122"/>
      <c r="G45" s="122"/>
      <c r="H45" s="122">
        <f t="shared" si="9"/>
        <v>0</v>
      </c>
      <c r="I45" s="137">
        <f t="shared" si="10"/>
        <v>0</v>
      </c>
      <c r="J45" s="137"/>
      <c r="K45" s="137">
        <f t="shared" si="11"/>
        <v>0</v>
      </c>
      <c r="L45" s="137"/>
      <c r="M45" s="137">
        <f t="shared" si="12"/>
        <v>0</v>
      </c>
      <c r="N45" s="137"/>
      <c r="O45" s="137">
        <f t="shared" si="13"/>
        <v>0</v>
      </c>
      <c r="P45" s="137"/>
      <c r="Q45" s="137">
        <f t="shared" si="14"/>
        <v>0</v>
      </c>
      <c r="R45" s="137"/>
      <c r="S45" s="137"/>
      <c r="T45" s="138"/>
      <c r="U45" s="137">
        <f t="shared" si="15"/>
        <v>0</v>
      </c>
      <c r="V45" s="137"/>
      <c r="W45" s="137">
        <f>V45*I45/100</f>
        <v>0</v>
      </c>
      <c r="X45" s="122"/>
      <c r="Y45" s="122"/>
      <c r="Z45" s="122"/>
      <c r="AA45" s="124">
        <f t="shared" si="16"/>
        <v>0</v>
      </c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</row>
    <row r="46" spans="2:47" s="116" customFormat="1" ht="39.75" customHeight="1">
      <c r="B46" s="215"/>
      <c r="C46" s="207"/>
      <c r="D46" s="126" t="s">
        <v>31</v>
      </c>
      <c r="E46" s="127">
        <f>SUM(E40:E45)</f>
        <v>4</v>
      </c>
      <c r="F46" s="127"/>
      <c r="G46" s="127"/>
      <c r="H46" s="127">
        <f>SUM(H40:H45)</f>
        <v>8657.25</v>
      </c>
      <c r="I46" s="139">
        <f>SUM(I40:I45)</f>
        <v>35874.375</v>
      </c>
      <c r="J46" s="139"/>
      <c r="K46" s="139">
        <f>SUM(K40:K45)</f>
        <v>0</v>
      </c>
      <c r="L46" s="139"/>
      <c r="M46" s="139">
        <f>SUM(M40:M45)</f>
        <v>0</v>
      </c>
      <c r="N46" s="139"/>
      <c r="O46" s="139">
        <f>SUM(O40:O45)</f>
        <v>0</v>
      </c>
      <c r="P46" s="139"/>
      <c r="Q46" s="139">
        <f>SUM(Q40:Q45)</f>
        <v>0</v>
      </c>
      <c r="R46" s="139">
        <f>SUM(R40:R45)</f>
        <v>0</v>
      </c>
      <c r="S46" s="139">
        <f>SUM(S40:S45)</f>
        <v>0</v>
      </c>
      <c r="T46" s="144"/>
      <c r="U46" s="139">
        <f>SUM(U40:U45)</f>
        <v>0</v>
      </c>
      <c r="V46" s="139"/>
      <c r="W46" s="139">
        <f>SUM(W40:W45)</f>
        <v>2213.4375</v>
      </c>
      <c r="X46" s="127">
        <f>SUM(X40:X45)</f>
        <v>0</v>
      </c>
      <c r="Y46" s="127">
        <f>SUM(Y40:Y45)</f>
        <v>0</v>
      </c>
      <c r="Z46" s="127">
        <f>SUM(Z40:Z45)</f>
        <v>4543.62</v>
      </c>
      <c r="AA46" s="129">
        <f>SUM(AA40:AA45)</f>
        <v>42631.432499999995</v>
      </c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</row>
    <row r="47" spans="2:47" s="116" customFormat="1" ht="39.75" customHeight="1">
      <c r="B47" s="215"/>
      <c r="C47" s="207" t="s">
        <v>32</v>
      </c>
      <c r="D47" s="121" t="s">
        <v>57</v>
      </c>
      <c r="E47" s="122">
        <v>6</v>
      </c>
      <c r="F47" s="122">
        <v>5362</v>
      </c>
      <c r="G47" s="122">
        <v>25</v>
      </c>
      <c r="H47" s="122">
        <f>F47*G47/100</f>
        <v>1340.5</v>
      </c>
      <c r="I47" s="137">
        <f>(F47+H47)*E47</f>
        <v>40215</v>
      </c>
      <c r="J47" s="137"/>
      <c r="K47" s="137">
        <f>I47*J47/100</f>
        <v>0</v>
      </c>
      <c r="L47" s="137"/>
      <c r="M47" s="137">
        <f>I47*L47/100</f>
        <v>0</v>
      </c>
      <c r="N47" s="137"/>
      <c r="O47" s="137">
        <f>I47*N47/100</f>
        <v>0</v>
      </c>
      <c r="P47" s="137"/>
      <c r="Q47" s="137">
        <f>I47*P47/100</f>
        <v>0</v>
      </c>
      <c r="R47" s="137"/>
      <c r="S47" s="137"/>
      <c r="T47" s="138"/>
      <c r="U47" s="137">
        <f>I47*T47/100</f>
        <v>0</v>
      </c>
      <c r="V47" s="137"/>
      <c r="W47" s="137">
        <f>V47*I47/100</f>
        <v>0</v>
      </c>
      <c r="X47" s="122"/>
      <c r="Y47" s="122"/>
      <c r="Z47" s="122">
        <v>16719</v>
      </c>
      <c r="AA47" s="124">
        <f>I47+K47+M47+O47+Q47+S47+U47+W47+Y47+Z47</f>
        <v>56934</v>
      </c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</row>
    <row r="48" spans="2:47" s="116" customFormat="1" ht="51.75" customHeight="1">
      <c r="B48" s="215"/>
      <c r="C48" s="207"/>
      <c r="D48" s="121" t="s">
        <v>50</v>
      </c>
      <c r="E48" s="122">
        <v>1</v>
      </c>
      <c r="F48" s="122">
        <v>6241</v>
      </c>
      <c r="G48" s="122">
        <v>25</v>
      </c>
      <c r="H48" s="122">
        <f>F48*G48/100</f>
        <v>1560.25</v>
      </c>
      <c r="I48" s="137">
        <f>(F48+H48)*E48</f>
        <v>7801.25</v>
      </c>
      <c r="J48" s="137">
        <v>44</v>
      </c>
      <c r="K48" s="137">
        <f>I48*J48/100</f>
        <v>3432.55</v>
      </c>
      <c r="L48" s="137"/>
      <c r="M48" s="137">
        <f>I48*L48/100</f>
        <v>0</v>
      </c>
      <c r="N48" s="137"/>
      <c r="O48" s="137">
        <f>I48*N48/100</f>
        <v>0</v>
      </c>
      <c r="P48" s="137"/>
      <c r="Q48" s="137">
        <f>I48*P48/100</f>
        <v>0</v>
      </c>
      <c r="R48" s="137"/>
      <c r="S48" s="137"/>
      <c r="T48" s="138"/>
      <c r="U48" s="137">
        <f>I48*T48/100</f>
        <v>0</v>
      </c>
      <c r="V48" s="137"/>
      <c r="W48" s="137">
        <f>V48*I48/100</f>
        <v>0</v>
      </c>
      <c r="X48" s="122"/>
      <c r="Y48" s="122"/>
      <c r="Z48" s="122"/>
      <c r="AA48" s="124">
        <f>I48+K48+M48+O48+Q48+S48+U48+W48+Y48+Z48</f>
        <v>11233.8</v>
      </c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</row>
    <row r="49" spans="2:47" s="116" customFormat="1" ht="39.75" customHeight="1">
      <c r="B49" s="215"/>
      <c r="C49" s="204"/>
      <c r="D49" s="126" t="s">
        <v>34</v>
      </c>
      <c r="E49" s="127">
        <f>SUM(E47:E48)</f>
        <v>7</v>
      </c>
      <c r="F49" s="127"/>
      <c r="G49" s="127"/>
      <c r="H49" s="127">
        <f>SUM(H47:H48)</f>
        <v>2900.75</v>
      </c>
      <c r="I49" s="139">
        <f>SUM(I47:I48)</f>
        <v>48016.25</v>
      </c>
      <c r="J49" s="139"/>
      <c r="K49" s="139">
        <f>SUM(K47:K48)</f>
        <v>3432.55</v>
      </c>
      <c r="L49" s="139"/>
      <c r="M49" s="139">
        <f>SUM(M47:M48)</f>
        <v>0</v>
      </c>
      <c r="N49" s="139"/>
      <c r="O49" s="139">
        <f>SUM(O47:O48)</f>
        <v>0</v>
      </c>
      <c r="P49" s="139"/>
      <c r="Q49" s="139">
        <f>SUM(Q47:Q48)</f>
        <v>0</v>
      </c>
      <c r="R49" s="139">
        <f>SUM(R47:R48)</f>
        <v>0</v>
      </c>
      <c r="S49" s="139">
        <f>SUM(S47:S48)</f>
        <v>0</v>
      </c>
      <c r="T49" s="144"/>
      <c r="U49" s="139">
        <f>SUM(U47:U48)</f>
        <v>0</v>
      </c>
      <c r="V49" s="139"/>
      <c r="W49" s="139">
        <f>SUM(W47:W48)</f>
        <v>0</v>
      </c>
      <c r="X49" s="127">
        <f>SUM(X47:X48)</f>
        <v>0</v>
      </c>
      <c r="Y49" s="127">
        <f>SUM(Y47:Y48)</f>
        <v>0</v>
      </c>
      <c r="Z49" s="127">
        <f>SUM(Z47:Z48)</f>
        <v>16719</v>
      </c>
      <c r="AA49" s="129">
        <f>SUM(AA47:AA48)</f>
        <v>68167.8</v>
      </c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</row>
    <row r="50" spans="2:47" s="116" customFormat="1" ht="39.75" customHeight="1">
      <c r="B50" s="215"/>
      <c r="C50" s="145"/>
      <c r="D50" s="146" t="s">
        <v>58</v>
      </c>
      <c r="E50" s="134">
        <f>E49+E46</f>
        <v>11</v>
      </c>
      <c r="F50" s="134"/>
      <c r="G50" s="134"/>
      <c r="H50" s="134">
        <f>H49+H46</f>
        <v>11558</v>
      </c>
      <c r="I50" s="141">
        <f>I49+I46</f>
        <v>83890.625</v>
      </c>
      <c r="J50" s="141"/>
      <c r="K50" s="141">
        <f>K49+K46</f>
        <v>3432.55</v>
      </c>
      <c r="L50" s="141"/>
      <c r="M50" s="141">
        <f>M49+M46</f>
        <v>0</v>
      </c>
      <c r="N50" s="141"/>
      <c r="O50" s="141">
        <f>O49+O46</f>
        <v>0</v>
      </c>
      <c r="P50" s="141"/>
      <c r="Q50" s="141">
        <f>Q49+Q46</f>
        <v>0</v>
      </c>
      <c r="R50" s="141">
        <f>R49+R46</f>
        <v>0</v>
      </c>
      <c r="S50" s="141">
        <f>S49+S46</f>
        <v>0</v>
      </c>
      <c r="T50" s="142"/>
      <c r="U50" s="141">
        <f>U49+U46</f>
        <v>0</v>
      </c>
      <c r="V50" s="141"/>
      <c r="W50" s="141">
        <f>W49+W46</f>
        <v>2213.4375</v>
      </c>
      <c r="X50" s="134">
        <f>X49+X46</f>
        <v>0</v>
      </c>
      <c r="Y50" s="134">
        <f>Y49+Y46</f>
        <v>0</v>
      </c>
      <c r="Z50" s="134">
        <f>Z49+Z46</f>
        <v>21262.62</v>
      </c>
      <c r="AA50" s="136">
        <f>AA49+AA46</f>
        <v>110799.2325</v>
      </c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</row>
    <row r="51" spans="2:47" s="116" customFormat="1" ht="39.75" customHeight="1">
      <c r="B51" s="215"/>
      <c r="C51" s="207" t="s">
        <v>23</v>
      </c>
      <c r="D51" s="121" t="s">
        <v>60</v>
      </c>
      <c r="E51" s="122">
        <v>5.6</v>
      </c>
      <c r="F51" s="122">
        <v>4921</v>
      </c>
      <c r="G51" s="122">
        <v>25</v>
      </c>
      <c r="H51" s="122">
        <f aca="true" t="shared" si="17" ref="H51:H72">F51*G51/100</f>
        <v>1230.25</v>
      </c>
      <c r="I51" s="137">
        <f aca="true" t="shared" si="18" ref="I51:I72">(F51+H51)*E51</f>
        <v>34447</v>
      </c>
      <c r="J51" s="137"/>
      <c r="K51" s="137">
        <f aca="true" t="shared" si="19" ref="K51:K72">I51*J51/100</f>
        <v>0</v>
      </c>
      <c r="L51" s="137">
        <v>35</v>
      </c>
      <c r="M51" s="137">
        <f aca="true" t="shared" si="20" ref="M51:M72">I51*L51/100</f>
        <v>12056.45</v>
      </c>
      <c r="N51" s="137"/>
      <c r="O51" s="137">
        <f aca="true" t="shared" si="21" ref="O51:O72">I51*N51/100</f>
        <v>0</v>
      </c>
      <c r="P51" s="137"/>
      <c r="Q51" s="137">
        <f aca="true" t="shared" si="22" ref="Q51:Q72">I51*P51/100</f>
        <v>0</v>
      </c>
      <c r="R51" s="137"/>
      <c r="S51" s="137"/>
      <c r="T51" s="138"/>
      <c r="U51" s="137">
        <f aca="true" t="shared" si="23" ref="U51:U72">I51*T51/100</f>
        <v>0</v>
      </c>
      <c r="V51" s="137"/>
      <c r="W51" s="137">
        <f aca="true" t="shared" si="24" ref="W51:W72">V51*I51/100</f>
        <v>0</v>
      </c>
      <c r="X51" s="122"/>
      <c r="Y51" s="122"/>
      <c r="Z51" s="122">
        <v>6634.95</v>
      </c>
      <c r="AA51" s="124">
        <f aca="true" t="shared" si="25" ref="AA51:AA72">I51+K51+M51+O51+Q51+S51+U51+W51+Y51+Z51</f>
        <v>53138.399999999994</v>
      </c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</row>
    <row r="52" spans="2:47" s="116" customFormat="1" ht="39.75" customHeight="1">
      <c r="B52" s="215"/>
      <c r="C52" s="207"/>
      <c r="D52" s="121" t="s">
        <v>61</v>
      </c>
      <c r="E52" s="122">
        <v>1</v>
      </c>
      <c r="F52" s="122">
        <v>3028</v>
      </c>
      <c r="G52" s="122">
        <v>25</v>
      </c>
      <c r="H52" s="122">
        <f t="shared" si="17"/>
        <v>757</v>
      </c>
      <c r="I52" s="137">
        <f t="shared" si="18"/>
        <v>3785</v>
      </c>
      <c r="J52" s="137"/>
      <c r="K52" s="137">
        <f t="shared" si="19"/>
        <v>0</v>
      </c>
      <c r="L52" s="137"/>
      <c r="M52" s="137">
        <f t="shared" si="20"/>
        <v>0</v>
      </c>
      <c r="N52" s="137"/>
      <c r="O52" s="137">
        <f t="shared" si="21"/>
        <v>0</v>
      </c>
      <c r="P52" s="137"/>
      <c r="Q52" s="137">
        <f t="shared" si="22"/>
        <v>0</v>
      </c>
      <c r="R52" s="137"/>
      <c r="S52" s="137"/>
      <c r="T52" s="138"/>
      <c r="U52" s="137">
        <f t="shared" si="23"/>
        <v>0</v>
      </c>
      <c r="V52" s="137"/>
      <c r="W52" s="137">
        <f t="shared" si="24"/>
        <v>0</v>
      </c>
      <c r="X52" s="122"/>
      <c r="Y52" s="122"/>
      <c r="Z52" s="122">
        <v>5704</v>
      </c>
      <c r="AA52" s="124">
        <f t="shared" si="25"/>
        <v>9489</v>
      </c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</row>
    <row r="53" spans="2:47" s="116" customFormat="1" ht="39.75" customHeight="1">
      <c r="B53" s="215"/>
      <c r="C53" s="207"/>
      <c r="D53" s="121" t="s">
        <v>62</v>
      </c>
      <c r="E53" s="122">
        <v>1</v>
      </c>
      <c r="F53" s="122">
        <v>4921</v>
      </c>
      <c r="G53" s="122">
        <v>25</v>
      </c>
      <c r="H53" s="122">
        <f t="shared" si="17"/>
        <v>1230.25</v>
      </c>
      <c r="I53" s="137">
        <f t="shared" si="18"/>
        <v>6151.25</v>
      </c>
      <c r="J53" s="137"/>
      <c r="K53" s="137">
        <f t="shared" si="19"/>
        <v>0</v>
      </c>
      <c r="L53" s="137"/>
      <c r="M53" s="137">
        <f t="shared" si="20"/>
        <v>0</v>
      </c>
      <c r="N53" s="137"/>
      <c r="O53" s="137">
        <f t="shared" si="21"/>
        <v>0</v>
      </c>
      <c r="P53" s="137"/>
      <c r="Q53" s="137">
        <f t="shared" si="22"/>
        <v>0</v>
      </c>
      <c r="R53" s="137"/>
      <c r="S53" s="137"/>
      <c r="T53" s="138"/>
      <c r="U53" s="137">
        <f t="shared" si="23"/>
        <v>0</v>
      </c>
      <c r="V53" s="137"/>
      <c r="W53" s="137">
        <f t="shared" si="24"/>
        <v>0</v>
      </c>
      <c r="X53" s="122"/>
      <c r="Y53" s="122"/>
      <c r="Z53" s="122">
        <v>3337.75</v>
      </c>
      <c r="AA53" s="124">
        <f>I53+K53+M53+O53+Q53+S53+U53+W53+Y53+Z53</f>
        <v>9489</v>
      </c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</row>
    <row r="54" spans="2:47" s="116" customFormat="1" ht="39.75" customHeight="1">
      <c r="B54" s="215"/>
      <c r="C54" s="207"/>
      <c r="D54" s="121" t="s">
        <v>63</v>
      </c>
      <c r="E54" s="122">
        <v>5</v>
      </c>
      <c r="F54" s="122">
        <v>4921</v>
      </c>
      <c r="G54" s="122">
        <v>25</v>
      </c>
      <c r="H54" s="122">
        <f t="shared" si="17"/>
        <v>1230.25</v>
      </c>
      <c r="I54" s="137">
        <f t="shared" si="18"/>
        <v>30756.25</v>
      </c>
      <c r="J54" s="137"/>
      <c r="K54" s="137">
        <f t="shared" si="19"/>
        <v>0</v>
      </c>
      <c r="L54" s="137"/>
      <c r="M54" s="137">
        <f t="shared" si="20"/>
        <v>0</v>
      </c>
      <c r="N54" s="137">
        <v>10</v>
      </c>
      <c r="O54" s="137">
        <f t="shared" si="21"/>
        <v>3075.625</v>
      </c>
      <c r="P54" s="137"/>
      <c r="Q54" s="137">
        <f t="shared" si="22"/>
        <v>0</v>
      </c>
      <c r="R54" s="137"/>
      <c r="S54" s="137"/>
      <c r="T54" s="138"/>
      <c r="U54" s="137">
        <f t="shared" si="23"/>
        <v>0</v>
      </c>
      <c r="V54" s="137"/>
      <c r="W54" s="137">
        <f t="shared" si="24"/>
        <v>0</v>
      </c>
      <c r="X54" s="122"/>
      <c r="Y54" s="122"/>
      <c r="Z54" s="122">
        <v>13613.12</v>
      </c>
      <c r="AA54" s="124">
        <f t="shared" si="25"/>
        <v>47444.995</v>
      </c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</row>
    <row r="55" spans="2:47" s="116" customFormat="1" ht="39.75" customHeight="1">
      <c r="B55" s="215"/>
      <c r="C55" s="207"/>
      <c r="D55" s="121" t="s">
        <v>64</v>
      </c>
      <c r="E55" s="122">
        <v>1</v>
      </c>
      <c r="F55" s="122">
        <v>4921</v>
      </c>
      <c r="G55" s="122">
        <v>25</v>
      </c>
      <c r="H55" s="122">
        <f t="shared" si="17"/>
        <v>1230.25</v>
      </c>
      <c r="I55" s="137">
        <f t="shared" si="18"/>
        <v>6151.25</v>
      </c>
      <c r="J55" s="137"/>
      <c r="K55" s="137">
        <f t="shared" si="19"/>
        <v>0</v>
      </c>
      <c r="L55" s="137"/>
      <c r="M55" s="137">
        <f t="shared" si="20"/>
        <v>0</v>
      </c>
      <c r="N55" s="137"/>
      <c r="O55" s="137">
        <f t="shared" si="21"/>
        <v>0</v>
      </c>
      <c r="P55" s="137"/>
      <c r="Q55" s="137">
        <f t="shared" si="22"/>
        <v>0</v>
      </c>
      <c r="R55" s="137"/>
      <c r="S55" s="137"/>
      <c r="T55" s="138"/>
      <c r="U55" s="137">
        <f t="shared" si="23"/>
        <v>0</v>
      </c>
      <c r="V55" s="137"/>
      <c r="W55" s="137">
        <f t="shared" si="24"/>
        <v>0</v>
      </c>
      <c r="X55" s="122"/>
      <c r="Y55" s="122"/>
      <c r="Z55" s="122">
        <v>3337.75</v>
      </c>
      <c r="AA55" s="124">
        <f t="shared" si="25"/>
        <v>9489</v>
      </c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</row>
    <row r="56" spans="2:47" s="116" customFormat="1" ht="39.75" customHeight="1">
      <c r="B56" s="215"/>
      <c r="C56" s="207"/>
      <c r="D56" s="121" t="s">
        <v>115</v>
      </c>
      <c r="E56" s="122">
        <v>1</v>
      </c>
      <c r="F56" s="122">
        <v>5618</v>
      </c>
      <c r="G56" s="122">
        <v>25</v>
      </c>
      <c r="H56" s="122">
        <f t="shared" si="17"/>
        <v>1404.5</v>
      </c>
      <c r="I56" s="137">
        <f t="shared" si="18"/>
        <v>7022.5</v>
      </c>
      <c r="J56" s="137">
        <v>118.95</v>
      </c>
      <c r="K56" s="137">
        <f t="shared" si="19"/>
        <v>8353.26375</v>
      </c>
      <c r="L56" s="137"/>
      <c r="M56" s="137">
        <f t="shared" si="20"/>
        <v>0</v>
      </c>
      <c r="N56" s="137"/>
      <c r="O56" s="137">
        <f t="shared" si="21"/>
        <v>0</v>
      </c>
      <c r="P56" s="137"/>
      <c r="Q56" s="137">
        <f t="shared" si="22"/>
        <v>0</v>
      </c>
      <c r="R56" s="137"/>
      <c r="S56" s="137"/>
      <c r="T56" s="138"/>
      <c r="U56" s="137">
        <f t="shared" si="23"/>
        <v>0</v>
      </c>
      <c r="V56" s="137"/>
      <c r="W56" s="137">
        <f t="shared" si="24"/>
        <v>0</v>
      </c>
      <c r="X56" s="122"/>
      <c r="Y56" s="122"/>
      <c r="Z56" s="122"/>
      <c r="AA56" s="124">
        <f t="shared" si="25"/>
        <v>15375.76375</v>
      </c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</row>
    <row r="57" spans="2:47" s="116" customFormat="1" ht="39.75" customHeight="1" hidden="1">
      <c r="B57" s="215"/>
      <c r="C57" s="207"/>
      <c r="D57" s="121" t="s">
        <v>66</v>
      </c>
      <c r="E57" s="122"/>
      <c r="F57" s="122"/>
      <c r="G57" s="122"/>
      <c r="H57" s="122">
        <f t="shared" si="17"/>
        <v>0</v>
      </c>
      <c r="I57" s="137">
        <f t="shared" si="18"/>
        <v>0</v>
      </c>
      <c r="J57" s="137"/>
      <c r="K57" s="137">
        <f t="shared" si="19"/>
        <v>0</v>
      </c>
      <c r="L57" s="137"/>
      <c r="M57" s="137">
        <f t="shared" si="20"/>
        <v>0</v>
      </c>
      <c r="N57" s="137"/>
      <c r="O57" s="137">
        <f t="shared" si="21"/>
        <v>0</v>
      </c>
      <c r="P57" s="137"/>
      <c r="Q57" s="137">
        <f t="shared" si="22"/>
        <v>0</v>
      </c>
      <c r="R57" s="137"/>
      <c r="S57" s="137"/>
      <c r="T57" s="138"/>
      <c r="U57" s="137">
        <f t="shared" si="23"/>
        <v>0</v>
      </c>
      <c r="V57" s="137"/>
      <c r="W57" s="137">
        <f t="shared" si="24"/>
        <v>0</v>
      </c>
      <c r="X57" s="122"/>
      <c r="Y57" s="122"/>
      <c r="Z57" s="122">
        <f>(7800*E57)-I57</f>
        <v>0</v>
      </c>
      <c r="AA57" s="124">
        <f t="shared" si="25"/>
        <v>0</v>
      </c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</row>
    <row r="58" spans="2:47" s="116" customFormat="1" ht="39.75" customHeight="1">
      <c r="B58" s="215"/>
      <c r="C58" s="207"/>
      <c r="D58" s="121" t="s">
        <v>59</v>
      </c>
      <c r="E58" s="122">
        <v>0.5</v>
      </c>
      <c r="F58" s="122">
        <v>6919</v>
      </c>
      <c r="G58" s="122">
        <v>25</v>
      </c>
      <c r="H58" s="122">
        <f>F58*G58/100</f>
        <v>1729.75</v>
      </c>
      <c r="I58" s="137">
        <f>(F58+H58)*E58</f>
        <v>4324.375</v>
      </c>
      <c r="J58" s="137"/>
      <c r="K58" s="137">
        <f>I58*J58/100</f>
        <v>0</v>
      </c>
      <c r="L58" s="137"/>
      <c r="M58" s="137">
        <f>I58*L58/100</f>
        <v>0</v>
      </c>
      <c r="N58" s="137"/>
      <c r="O58" s="137">
        <f>I58*N58/100</f>
        <v>0</v>
      </c>
      <c r="P58" s="137"/>
      <c r="Q58" s="137">
        <f>I58*P58/100</f>
        <v>0</v>
      </c>
      <c r="R58" s="137"/>
      <c r="S58" s="137"/>
      <c r="T58" s="138"/>
      <c r="U58" s="137">
        <f>I58*T58/100</f>
        <v>0</v>
      </c>
      <c r="V58" s="137"/>
      <c r="W58" s="137">
        <f>V58*I58/100</f>
        <v>0</v>
      </c>
      <c r="X58" s="122"/>
      <c r="Y58" s="122"/>
      <c r="Z58" s="122">
        <v>420.12</v>
      </c>
      <c r="AA58" s="124">
        <f t="shared" si="25"/>
        <v>4744.495</v>
      </c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</row>
    <row r="59" spans="2:47" s="116" customFormat="1" ht="39.75" customHeight="1">
      <c r="B59" s="215"/>
      <c r="C59" s="207"/>
      <c r="D59" s="121" t="s">
        <v>67</v>
      </c>
      <c r="E59" s="122">
        <v>1.5</v>
      </c>
      <c r="F59" s="122">
        <v>5618</v>
      </c>
      <c r="G59" s="122">
        <v>25</v>
      </c>
      <c r="H59" s="122">
        <f t="shared" si="17"/>
        <v>1404.5</v>
      </c>
      <c r="I59" s="137">
        <f t="shared" si="18"/>
        <v>10533.75</v>
      </c>
      <c r="J59" s="137"/>
      <c r="K59" s="137">
        <f t="shared" si="19"/>
        <v>0</v>
      </c>
      <c r="L59" s="137"/>
      <c r="M59" s="137">
        <f t="shared" si="20"/>
        <v>0</v>
      </c>
      <c r="N59" s="137"/>
      <c r="O59" s="137">
        <f t="shared" si="21"/>
        <v>0</v>
      </c>
      <c r="P59" s="137"/>
      <c r="Q59" s="137">
        <f t="shared" si="22"/>
        <v>0</v>
      </c>
      <c r="R59" s="137"/>
      <c r="S59" s="137"/>
      <c r="T59" s="138"/>
      <c r="U59" s="137">
        <f t="shared" si="23"/>
        <v>0</v>
      </c>
      <c r="V59" s="137"/>
      <c r="W59" s="137">
        <f t="shared" si="24"/>
        <v>0</v>
      </c>
      <c r="X59" s="122"/>
      <c r="Y59" s="122"/>
      <c r="Z59" s="122">
        <v>3699.75</v>
      </c>
      <c r="AA59" s="124">
        <f t="shared" si="25"/>
        <v>14233.5</v>
      </c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</row>
    <row r="60" spans="2:47" s="116" customFormat="1" ht="37.5" customHeight="1">
      <c r="B60" s="215"/>
      <c r="C60" s="207"/>
      <c r="D60" s="121" t="s">
        <v>68</v>
      </c>
      <c r="E60" s="122">
        <v>1</v>
      </c>
      <c r="F60" s="122">
        <v>4921</v>
      </c>
      <c r="G60" s="122">
        <v>25</v>
      </c>
      <c r="H60" s="122">
        <f t="shared" si="17"/>
        <v>1230.25</v>
      </c>
      <c r="I60" s="137">
        <f t="shared" si="18"/>
        <v>6151.25</v>
      </c>
      <c r="J60" s="137"/>
      <c r="K60" s="137">
        <f t="shared" si="19"/>
        <v>0</v>
      </c>
      <c r="L60" s="137"/>
      <c r="M60" s="137">
        <f t="shared" si="20"/>
        <v>0</v>
      </c>
      <c r="N60" s="137"/>
      <c r="O60" s="137">
        <f t="shared" si="21"/>
        <v>0</v>
      </c>
      <c r="P60" s="137"/>
      <c r="Q60" s="137">
        <f t="shared" si="22"/>
        <v>0</v>
      </c>
      <c r="R60" s="137"/>
      <c r="S60" s="137"/>
      <c r="T60" s="138"/>
      <c r="U60" s="137">
        <f t="shared" si="23"/>
        <v>0</v>
      </c>
      <c r="V60" s="137"/>
      <c r="W60" s="137">
        <f t="shared" si="24"/>
        <v>0</v>
      </c>
      <c r="X60" s="122"/>
      <c r="Y60" s="122"/>
      <c r="Z60" s="122">
        <v>3337.75</v>
      </c>
      <c r="AA60" s="124">
        <f t="shared" si="25"/>
        <v>9489</v>
      </c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</row>
    <row r="61" spans="2:47" s="116" customFormat="1" ht="39.75" customHeight="1">
      <c r="B61" s="215"/>
      <c r="C61" s="207"/>
      <c r="D61" s="121" t="s">
        <v>98</v>
      </c>
      <c r="E61" s="122">
        <v>0.1</v>
      </c>
      <c r="F61" s="122">
        <v>4921</v>
      </c>
      <c r="G61" s="122">
        <v>25</v>
      </c>
      <c r="H61" s="122">
        <f t="shared" si="17"/>
        <v>1230.25</v>
      </c>
      <c r="I61" s="137">
        <f t="shared" si="18"/>
        <v>615.125</v>
      </c>
      <c r="J61" s="137">
        <v>90</v>
      </c>
      <c r="K61" s="137">
        <f t="shared" si="19"/>
        <v>553.6125</v>
      </c>
      <c r="L61" s="137"/>
      <c r="M61" s="137">
        <f t="shared" si="20"/>
        <v>0</v>
      </c>
      <c r="N61" s="137"/>
      <c r="O61" s="137">
        <f t="shared" si="21"/>
        <v>0</v>
      </c>
      <c r="P61" s="137"/>
      <c r="Q61" s="137">
        <f t="shared" si="22"/>
        <v>0</v>
      </c>
      <c r="R61" s="137"/>
      <c r="S61" s="137"/>
      <c r="T61" s="138"/>
      <c r="U61" s="137">
        <f t="shared" si="23"/>
        <v>0</v>
      </c>
      <c r="V61" s="137"/>
      <c r="W61" s="137">
        <f t="shared" si="24"/>
        <v>0</v>
      </c>
      <c r="X61" s="122"/>
      <c r="Y61" s="122"/>
      <c r="Z61" s="122"/>
      <c r="AA61" s="124">
        <f t="shared" si="25"/>
        <v>1168.7375</v>
      </c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</row>
    <row r="62" spans="2:47" s="116" customFormat="1" ht="36" customHeight="1">
      <c r="B62" s="215"/>
      <c r="C62" s="207"/>
      <c r="D62" s="121" t="s">
        <v>73</v>
      </c>
      <c r="E62" s="122">
        <v>1</v>
      </c>
      <c r="F62" s="122">
        <v>5362</v>
      </c>
      <c r="G62" s="122">
        <v>25</v>
      </c>
      <c r="H62" s="122">
        <f t="shared" si="17"/>
        <v>1340.5</v>
      </c>
      <c r="I62" s="137">
        <f t="shared" si="18"/>
        <v>6702.5</v>
      </c>
      <c r="J62" s="137"/>
      <c r="K62" s="137">
        <f t="shared" si="19"/>
        <v>0</v>
      </c>
      <c r="L62" s="137"/>
      <c r="M62" s="137">
        <f t="shared" si="20"/>
        <v>0</v>
      </c>
      <c r="N62" s="137"/>
      <c r="O62" s="137">
        <f t="shared" si="21"/>
        <v>0</v>
      </c>
      <c r="P62" s="137"/>
      <c r="Q62" s="137">
        <f t="shared" si="22"/>
        <v>0</v>
      </c>
      <c r="R62" s="137"/>
      <c r="S62" s="137"/>
      <c r="T62" s="138"/>
      <c r="U62" s="137">
        <f t="shared" si="23"/>
        <v>0</v>
      </c>
      <c r="V62" s="137"/>
      <c r="W62" s="137">
        <f t="shared" si="24"/>
        <v>0</v>
      </c>
      <c r="X62" s="122"/>
      <c r="Y62" s="122"/>
      <c r="Z62" s="122">
        <v>2786.5</v>
      </c>
      <c r="AA62" s="124">
        <f t="shared" si="25"/>
        <v>9489</v>
      </c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</row>
    <row r="63" spans="2:47" s="116" customFormat="1" ht="39.75" customHeight="1" hidden="1">
      <c r="B63" s="215"/>
      <c r="C63" s="207"/>
      <c r="D63" s="121"/>
      <c r="E63" s="122"/>
      <c r="F63" s="122"/>
      <c r="G63" s="122"/>
      <c r="H63" s="122">
        <f t="shared" si="17"/>
        <v>0</v>
      </c>
      <c r="I63" s="137">
        <f t="shared" si="18"/>
        <v>0</v>
      </c>
      <c r="J63" s="137"/>
      <c r="K63" s="137">
        <f t="shared" si="19"/>
        <v>0</v>
      </c>
      <c r="L63" s="137"/>
      <c r="M63" s="137">
        <f t="shared" si="20"/>
        <v>0</v>
      </c>
      <c r="N63" s="137"/>
      <c r="O63" s="137">
        <f t="shared" si="21"/>
        <v>0</v>
      </c>
      <c r="P63" s="137"/>
      <c r="Q63" s="137">
        <f t="shared" si="22"/>
        <v>0</v>
      </c>
      <c r="R63" s="137"/>
      <c r="S63" s="137"/>
      <c r="T63" s="138"/>
      <c r="U63" s="137">
        <f t="shared" si="23"/>
        <v>0</v>
      </c>
      <c r="V63" s="137"/>
      <c r="W63" s="137">
        <f t="shared" si="24"/>
        <v>0</v>
      </c>
      <c r="X63" s="122"/>
      <c r="Y63" s="122"/>
      <c r="Z63" s="122"/>
      <c r="AA63" s="124">
        <f t="shared" si="25"/>
        <v>0</v>
      </c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</row>
    <row r="64" spans="2:47" s="116" customFormat="1" ht="39.75" customHeight="1" hidden="1">
      <c r="B64" s="215"/>
      <c r="C64" s="207"/>
      <c r="D64" s="121"/>
      <c r="E64" s="122"/>
      <c r="F64" s="122"/>
      <c r="G64" s="122"/>
      <c r="H64" s="122">
        <f t="shared" si="17"/>
        <v>0</v>
      </c>
      <c r="I64" s="137">
        <f t="shared" si="18"/>
        <v>0</v>
      </c>
      <c r="J64" s="137"/>
      <c r="K64" s="137">
        <f t="shared" si="19"/>
        <v>0</v>
      </c>
      <c r="L64" s="137"/>
      <c r="M64" s="137">
        <f t="shared" si="20"/>
        <v>0</v>
      </c>
      <c r="N64" s="137"/>
      <c r="O64" s="137">
        <f t="shared" si="21"/>
        <v>0</v>
      </c>
      <c r="P64" s="137"/>
      <c r="Q64" s="137">
        <f t="shared" si="22"/>
        <v>0</v>
      </c>
      <c r="R64" s="137"/>
      <c r="S64" s="137"/>
      <c r="T64" s="138"/>
      <c r="U64" s="137">
        <f t="shared" si="23"/>
        <v>0</v>
      </c>
      <c r="V64" s="137"/>
      <c r="W64" s="137">
        <f t="shared" si="24"/>
        <v>0</v>
      </c>
      <c r="X64" s="122"/>
      <c r="Y64" s="122"/>
      <c r="Z64" s="122"/>
      <c r="AA64" s="124">
        <f t="shared" si="25"/>
        <v>0</v>
      </c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</row>
    <row r="65" spans="2:47" s="116" customFormat="1" ht="39.75" customHeight="1" hidden="1">
      <c r="B65" s="215"/>
      <c r="C65" s="207"/>
      <c r="D65" s="121"/>
      <c r="E65" s="122"/>
      <c r="F65" s="122"/>
      <c r="G65" s="122"/>
      <c r="H65" s="122">
        <f t="shared" si="17"/>
        <v>0</v>
      </c>
      <c r="I65" s="137">
        <f t="shared" si="18"/>
        <v>0</v>
      </c>
      <c r="J65" s="137"/>
      <c r="K65" s="137">
        <f t="shared" si="19"/>
        <v>0</v>
      </c>
      <c r="L65" s="137"/>
      <c r="M65" s="137">
        <f t="shared" si="20"/>
        <v>0</v>
      </c>
      <c r="N65" s="137"/>
      <c r="O65" s="137">
        <f t="shared" si="21"/>
        <v>0</v>
      </c>
      <c r="P65" s="137"/>
      <c r="Q65" s="137">
        <f t="shared" si="22"/>
        <v>0</v>
      </c>
      <c r="R65" s="137"/>
      <c r="S65" s="137"/>
      <c r="T65" s="138"/>
      <c r="U65" s="137">
        <f t="shared" si="23"/>
        <v>0</v>
      </c>
      <c r="V65" s="137"/>
      <c r="W65" s="137">
        <f t="shared" si="24"/>
        <v>0</v>
      </c>
      <c r="X65" s="122"/>
      <c r="Y65" s="122"/>
      <c r="Z65" s="122"/>
      <c r="AA65" s="124">
        <f t="shared" si="25"/>
        <v>0</v>
      </c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</row>
    <row r="66" spans="2:47" s="116" customFormat="1" ht="39.75" customHeight="1" hidden="1">
      <c r="B66" s="215"/>
      <c r="C66" s="207"/>
      <c r="D66" s="121"/>
      <c r="E66" s="122"/>
      <c r="F66" s="122"/>
      <c r="G66" s="122"/>
      <c r="H66" s="122">
        <f t="shared" si="17"/>
        <v>0</v>
      </c>
      <c r="I66" s="137">
        <f t="shared" si="18"/>
        <v>0</v>
      </c>
      <c r="J66" s="137"/>
      <c r="K66" s="137">
        <f t="shared" si="19"/>
        <v>0</v>
      </c>
      <c r="L66" s="137"/>
      <c r="M66" s="137">
        <f t="shared" si="20"/>
        <v>0</v>
      </c>
      <c r="N66" s="137"/>
      <c r="O66" s="137">
        <f t="shared" si="21"/>
        <v>0</v>
      </c>
      <c r="P66" s="137"/>
      <c r="Q66" s="137">
        <f t="shared" si="22"/>
        <v>0</v>
      </c>
      <c r="R66" s="137"/>
      <c r="S66" s="137"/>
      <c r="T66" s="138"/>
      <c r="U66" s="137">
        <f t="shared" si="23"/>
        <v>0</v>
      </c>
      <c r="V66" s="137"/>
      <c r="W66" s="137">
        <f t="shared" si="24"/>
        <v>0</v>
      </c>
      <c r="X66" s="122"/>
      <c r="Y66" s="122"/>
      <c r="Z66" s="122"/>
      <c r="AA66" s="124">
        <f t="shared" si="25"/>
        <v>0</v>
      </c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</row>
    <row r="67" spans="2:47" s="116" customFormat="1" ht="39.75" customHeight="1" hidden="1">
      <c r="B67" s="215"/>
      <c r="C67" s="207"/>
      <c r="D67" s="121"/>
      <c r="E67" s="122"/>
      <c r="F67" s="122"/>
      <c r="G67" s="122"/>
      <c r="H67" s="122">
        <f t="shared" si="17"/>
        <v>0</v>
      </c>
      <c r="I67" s="137">
        <f t="shared" si="18"/>
        <v>0</v>
      </c>
      <c r="J67" s="137"/>
      <c r="K67" s="137">
        <f t="shared" si="19"/>
        <v>0</v>
      </c>
      <c r="L67" s="137"/>
      <c r="M67" s="137">
        <f t="shared" si="20"/>
        <v>0</v>
      </c>
      <c r="N67" s="137"/>
      <c r="O67" s="137">
        <f t="shared" si="21"/>
        <v>0</v>
      </c>
      <c r="P67" s="137"/>
      <c r="Q67" s="137">
        <f t="shared" si="22"/>
        <v>0</v>
      </c>
      <c r="R67" s="137"/>
      <c r="S67" s="137"/>
      <c r="T67" s="138"/>
      <c r="U67" s="137">
        <f t="shared" si="23"/>
        <v>0</v>
      </c>
      <c r="V67" s="137"/>
      <c r="W67" s="137">
        <f t="shared" si="24"/>
        <v>0</v>
      </c>
      <c r="X67" s="122"/>
      <c r="Y67" s="122"/>
      <c r="Z67" s="122"/>
      <c r="AA67" s="124">
        <f t="shared" si="25"/>
        <v>0</v>
      </c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</row>
    <row r="68" spans="2:47" s="116" customFormat="1" ht="39.75" customHeight="1" hidden="1">
      <c r="B68" s="215"/>
      <c r="C68" s="207"/>
      <c r="D68" s="121"/>
      <c r="E68" s="122"/>
      <c r="F68" s="122"/>
      <c r="G68" s="122"/>
      <c r="H68" s="122">
        <f t="shared" si="17"/>
        <v>0</v>
      </c>
      <c r="I68" s="137">
        <f t="shared" si="18"/>
        <v>0</v>
      </c>
      <c r="J68" s="137"/>
      <c r="K68" s="137">
        <f t="shared" si="19"/>
        <v>0</v>
      </c>
      <c r="L68" s="137"/>
      <c r="M68" s="137">
        <f t="shared" si="20"/>
        <v>0</v>
      </c>
      <c r="N68" s="137"/>
      <c r="O68" s="137">
        <f t="shared" si="21"/>
        <v>0</v>
      </c>
      <c r="P68" s="137"/>
      <c r="Q68" s="137">
        <f t="shared" si="22"/>
        <v>0</v>
      </c>
      <c r="R68" s="137"/>
      <c r="S68" s="137"/>
      <c r="T68" s="138"/>
      <c r="U68" s="137">
        <f t="shared" si="23"/>
        <v>0</v>
      </c>
      <c r="V68" s="137"/>
      <c r="W68" s="137">
        <f t="shared" si="24"/>
        <v>0</v>
      </c>
      <c r="X68" s="122"/>
      <c r="Y68" s="122"/>
      <c r="Z68" s="122"/>
      <c r="AA68" s="124">
        <f t="shared" si="25"/>
        <v>0</v>
      </c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</row>
    <row r="69" spans="2:47" s="116" customFormat="1" ht="39.75" customHeight="1" hidden="1">
      <c r="B69" s="215"/>
      <c r="C69" s="207"/>
      <c r="D69" s="121"/>
      <c r="E69" s="122"/>
      <c r="F69" s="122"/>
      <c r="G69" s="122"/>
      <c r="H69" s="122">
        <f t="shared" si="17"/>
        <v>0</v>
      </c>
      <c r="I69" s="137">
        <f t="shared" si="18"/>
        <v>0</v>
      </c>
      <c r="J69" s="137"/>
      <c r="K69" s="137">
        <f t="shared" si="19"/>
        <v>0</v>
      </c>
      <c r="L69" s="137"/>
      <c r="M69" s="137">
        <f t="shared" si="20"/>
        <v>0</v>
      </c>
      <c r="N69" s="137"/>
      <c r="O69" s="137">
        <f t="shared" si="21"/>
        <v>0</v>
      </c>
      <c r="P69" s="137"/>
      <c r="Q69" s="137">
        <f t="shared" si="22"/>
        <v>0</v>
      </c>
      <c r="R69" s="137"/>
      <c r="S69" s="137"/>
      <c r="T69" s="138"/>
      <c r="U69" s="137">
        <f t="shared" si="23"/>
        <v>0</v>
      </c>
      <c r="V69" s="137"/>
      <c r="W69" s="137">
        <f t="shared" si="24"/>
        <v>0</v>
      </c>
      <c r="X69" s="122"/>
      <c r="Y69" s="122"/>
      <c r="Z69" s="122"/>
      <c r="AA69" s="124">
        <f t="shared" si="25"/>
        <v>0</v>
      </c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</row>
    <row r="70" spans="2:47" s="116" customFormat="1" ht="39.75" customHeight="1" hidden="1">
      <c r="B70" s="215"/>
      <c r="C70" s="207"/>
      <c r="D70" s="121"/>
      <c r="E70" s="122"/>
      <c r="F70" s="122"/>
      <c r="G70" s="122"/>
      <c r="H70" s="122">
        <f t="shared" si="17"/>
        <v>0</v>
      </c>
      <c r="I70" s="137">
        <f t="shared" si="18"/>
        <v>0</v>
      </c>
      <c r="J70" s="137"/>
      <c r="K70" s="137">
        <f t="shared" si="19"/>
        <v>0</v>
      </c>
      <c r="L70" s="137"/>
      <c r="M70" s="137">
        <f t="shared" si="20"/>
        <v>0</v>
      </c>
      <c r="N70" s="137"/>
      <c r="O70" s="137">
        <f t="shared" si="21"/>
        <v>0</v>
      </c>
      <c r="P70" s="137"/>
      <c r="Q70" s="137">
        <f t="shared" si="22"/>
        <v>0</v>
      </c>
      <c r="R70" s="137"/>
      <c r="S70" s="137"/>
      <c r="T70" s="138"/>
      <c r="U70" s="137">
        <f t="shared" si="23"/>
        <v>0</v>
      </c>
      <c r="V70" s="137"/>
      <c r="W70" s="137">
        <f t="shared" si="24"/>
        <v>0</v>
      </c>
      <c r="X70" s="122"/>
      <c r="Y70" s="122"/>
      <c r="Z70" s="122"/>
      <c r="AA70" s="124">
        <f t="shared" si="25"/>
        <v>0</v>
      </c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</row>
    <row r="71" spans="2:47" s="116" customFormat="1" ht="39.75" customHeight="1" hidden="1">
      <c r="B71" s="215"/>
      <c r="C71" s="207"/>
      <c r="D71" s="121"/>
      <c r="E71" s="122"/>
      <c r="F71" s="122"/>
      <c r="G71" s="122"/>
      <c r="H71" s="122">
        <f t="shared" si="17"/>
        <v>0</v>
      </c>
      <c r="I71" s="137">
        <f t="shared" si="18"/>
        <v>0</v>
      </c>
      <c r="J71" s="137"/>
      <c r="K71" s="137">
        <f t="shared" si="19"/>
        <v>0</v>
      </c>
      <c r="L71" s="137"/>
      <c r="M71" s="137">
        <f t="shared" si="20"/>
        <v>0</v>
      </c>
      <c r="N71" s="137"/>
      <c r="O71" s="137">
        <f t="shared" si="21"/>
        <v>0</v>
      </c>
      <c r="P71" s="137"/>
      <c r="Q71" s="137">
        <f t="shared" si="22"/>
        <v>0</v>
      </c>
      <c r="R71" s="137"/>
      <c r="S71" s="137"/>
      <c r="T71" s="138"/>
      <c r="U71" s="137">
        <f t="shared" si="23"/>
        <v>0</v>
      </c>
      <c r="V71" s="137"/>
      <c r="W71" s="137">
        <f t="shared" si="24"/>
        <v>0</v>
      </c>
      <c r="X71" s="122"/>
      <c r="Y71" s="122"/>
      <c r="Z71" s="122"/>
      <c r="AA71" s="124">
        <f t="shared" si="25"/>
        <v>0</v>
      </c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</row>
    <row r="72" spans="2:47" s="116" customFormat="1" ht="39.75" customHeight="1" hidden="1">
      <c r="B72" s="215"/>
      <c r="C72" s="207"/>
      <c r="D72" s="121"/>
      <c r="E72" s="122"/>
      <c r="F72" s="122"/>
      <c r="G72" s="122"/>
      <c r="H72" s="122">
        <f t="shared" si="17"/>
        <v>0</v>
      </c>
      <c r="I72" s="137">
        <f t="shared" si="18"/>
        <v>0</v>
      </c>
      <c r="J72" s="137"/>
      <c r="K72" s="137">
        <f t="shared" si="19"/>
        <v>0</v>
      </c>
      <c r="L72" s="137"/>
      <c r="M72" s="137">
        <f t="shared" si="20"/>
        <v>0</v>
      </c>
      <c r="N72" s="137"/>
      <c r="O72" s="137">
        <f t="shared" si="21"/>
        <v>0</v>
      </c>
      <c r="P72" s="137"/>
      <c r="Q72" s="137">
        <f t="shared" si="22"/>
        <v>0</v>
      </c>
      <c r="R72" s="137"/>
      <c r="S72" s="137"/>
      <c r="T72" s="138"/>
      <c r="U72" s="137">
        <f t="shared" si="23"/>
        <v>0</v>
      </c>
      <c r="V72" s="137"/>
      <c r="W72" s="137">
        <f t="shared" si="24"/>
        <v>0</v>
      </c>
      <c r="X72" s="122"/>
      <c r="Y72" s="122"/>
      <c r="Z72" s="122"/>
      <c r="AA72" s="124">
        <f t="shared" si="25"/>
        <v>0</v>
      </c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</row>
    <row r="73" spans="2:47" s="116" customFormat="1" ht="39.75" customHeight="1">
      <c r="B73" s="215"/>
      <c r="C73" s="207"/>
      <c r="D73" s="126" t="s">
        <v>31</v>
      </c>
      <c r="E73" s="127">
        <f>SUM(E51:E72)</f>
        <v>18.700000000000003</v>
      </c>
      <c r="F73" s="127"/>
      <c r="G73" s="127"/>
      <c r="H73" s="127">
        <f>SUM(H51:H72)</f>
        <v>14017.75</v>
      </c>
      <c r="I73" s="139">
        <f>SUM(I51:I72)</f>
        <v>116640.25</v>
      </c>
      <c r="J73" s="139"/>
      <c r="K73" s="139">
        <f>SUM(K51:K72)</f>
        <v>8906.87625</v>
      </c>
      <c r="L73" s="139"/>
      <c r="M73" s="139">
        <f>SUM(M51:M72)</f>
        <v>12056.45</v>
      </c>
      <c r="N73" s="139"/>
      <c r="O73" s="139">
        <f>SUM(O51:O72)</f>
        <v>3075.625</v>
      </c>
      <c r="P73" s="139"/>
      <c r="Q73" s="139">
        <f>SUM(Q51:Q72)</f>
        <v>0</v>
      </c>
      <c r="R73" s="139">
        <f>SUM(R51:R72)</f>
        <v>0</v>
      </c>
      <c r="S73" s="139">
        <f>SUM(S51:S72)</f>
        <v>0</v>
      </c>
      <c r="T73" s="144"/>
      <c r="U73" s="139">
        <f>SUM(U51:U72)</f>
        <v>0</v>
      </c>
      <c r="V73" s="139"/>
      <c r="W73" s="139">
        <f>SUM(W51:W72)</f>
        <v>0</v>
      </c>
      <c r="X73" s="127">
        <f>SUM(X51:X72)</f>
        <v>0</v>
      </c>
      <c r="Y73" s="127">
        <f>SUM(Y51:Y72)</f>
        <v>0</v>
      </c>
      <c r="Z73" s="127">
        <f>SUM(Z51:Z72)</f>
        <v>42871.69</v>
      </c>
      <c r="AA73" s="129">
        <f>SUM(AA51:AA72)</f>
        <v>183550.89125</v>
      </c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</row>
    <row r="74" spans="2:47" s="116" customFormat="1" ht="39.75" customHeight="1">
      <c r="B74" s="215"/>
      <c r="C74" s="207"/>
      <c r="D74" s="121" t="s">
        <v>106</v>
      </c>
      <c r="E74" s="122">
        <v>1</v>
      </c>
      <c r="F74" s="122">
        <v>5618</v>
      </c>
      <c r="G74" s="122">
        <v>25</v>
      </c>
      <c r="H74" s="122">
        <f aca="true" t="shared" si="26" ref="H74:H82">F74*G74/100</f>
        <v>1404.5</v>
      </c>
      <c r="I74" s="137">
        <f aca="true" t="shared" si="27" ref="I74:I82">(F74+H74)*E74</f>
        <v>7022.5</v>
      </c>
      <c r="J74" s="137"/>
      <c r="K74" s="137">
        <f aca="true" t="shared" si="28" ref="K74:K82">I74*J74/100</f>
        <v>0</v>
      </c>
      <c r="L74" s="137"/>
      <c r="M74" s="137">
        <f aca="true" t="shared" si="29" ref="M74:M82">I74*L74/100</f>
        <v>0</v>
      </c>
      <c r="N74" s="137"/>
      <c r="O74" s="137">
        <f aca="true" t="shared" si="30" ref="O74:O82">I74*N74/100</f>
        <v>0</v>
      </c>
      <c r="P74" s="137"/>
      <c r="Q74" s="137">
        <f aca="true" t="shared" si="31" ref="Q74:Q82">I74*P74/100</f>
        <v>0</v>
      </c>
      <c r="R74" s="137"/>
      <c r="S74" s="137"/>
      <c r="T74" s="138"/>
      <c r="U74" s="137">
        <f aca="true" t="shared" si="32" ref="U74:U82">I74*T74/100</f>
        <v>0</v>
      </c>
      <c r="V74" s="137"/>
      <c r="W74" s="137">
        <f aca="true" t="shared" si="33" ref="W74:W82">V74*I74/100</f>
        <v>0</v>
      </c>
      <c r="X74" s="122"/>
      <c r="Y74" s="122"/>
      <c r="Z74" s="122">
        <v>2466.5</v>
      </c>
      <c r="AA74" s="124">
        <f aca="true" t="shared" si="34" ref="AA74:AA82">I74+K74+M74+O74+Q74+S74+U74+W74+Y74+Z74</f>
        <v>9489</v>
      </c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</row>
    <row r="75" spans="2:47" s="116" customFormat="1" ht="39.75" customHeight="1">
      <c r="B75" s="215"/>
      <c r="C75" s="207"/>
      <c r="D75" s="121" t="s">
        <v>74</v>
      </c>
      <c r="E75" s="122">
        <v>1</v>
      </c>
      <c r="F75" s="122">
        <v>4921</v>
      </c>
      <c r="G75" s="122">
        <v>25</v>
      </c>
      <c r="H75" s="122">
        <f t="shared" si="26"/>
        <v>1230.25</v>
      </c>
      <c r="I75" s="137">
        <f t="shared" si="27"/>
        <v>6151.25</v>
      </c>
      <c r="J75" s="137"/>
      <c r="K75" s="137">
        <f t="shared" si="28"/>
        <v>0</v>
      </c>
      <c r="L75" s="137"/>
      <c r="M75" s="137">
        <f t="shared" si="29"/>
        <v>0</v>
      </c>
      <c r="N75" s="137"/>
      <c r="O75" s="137">
        <f t="shared" si="30"/>
        <v>0</v>
      </c>
      <c r="P75" s="137"/>
      <c r="Q75" s="137">
        <f t="shared" si="31"/>
        <v>0</v>
      </c>
      <c r="R75" s="137"/>
      <c r="S75" s="137"/>
      <c r="T75" s="137"/>
      <c r="U75" s="137">
        <f t="shared" si="32"/>
        <v>0</v>
      </c>
      <c r="V75" s="137"/>
      <c r="W75" s="137">
        <f t="shared" si="33"/>
        <v>0</v>
      </c>
      <c r="X75" s="122"/>
      <c r="Y75" s="122"/>
      <c r="Z75" s="122">
        <v>3337.75</v>
      </c>
      <c r="AA75" s="124">
        <f t="shared" si="34"/>
        <v>9489</v>
      </c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</row>
    <row r="76" spans="2:47" s="116" customFormat="1" ht="39.75" customHeight="1">
      <c r="B76" s="215"/>
      <c r="C76" s="207"/>
      <c r="D76" s="121" t="s">
        <v>75</v>
      </c>
      <c r="E76" s="122">
        <v>1</v>
      </c>
      <c r="F76" s="122">
        <v>4921</v>
      </c>
      <c r="G76" s="122">
        <v>25</v>
      </c>
      <c r="H76" s="122">
        <f t="shared" si="26"/>
        <v>1230.25</v>
      </c>
      <c r="I76" s="137">
        <f t="shared" si="27"/>
        <v>6151.25</v>
      </c>
      <c r="J76" s="137"/>
      <c r="K76" s="137">
        <f t="shared" si="28"/>
        <v>0</v>
      </c>
      <c r="L76" s="137"/>
      <c r="M76" s="137">
        <f t="shared" si="29"/>
        <v>0</v>
      </c>
      <c r="N76" s="137"/>
      <c r="O76" s="137">
        <f t="shared" si="30"/>
        <v>0</v>
      </c>
      <c r="P76" s="137"/>
      <c r="Q76" s="137">
        <f t="shared" si="31"/>
        <v>0</v>
      </c>
      <c r="R76" s="137"/>
      <c r="S76" s="137"/>
      <c r="T76" s="138"/>
      <c r="U76" s="137">
        <f t="shared" si="32"/>
        <v>0</v>
      </c>
      <c r="V76" s="137"/>
      <c r="W76" s="137">
        <f t="shared" si="33"/>
        <v>0</v>
      </c>
      <c r="X76" s="122"/>
      <c r="Y76" s="122"/>
      <c r="Z76" s="122">
        <v>3337.75</v>
      </c>
      <c r="AA76" s="124">
        <f t="shared" si="34"/>
        <v>9489</v>
      </c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</row>
    <row r="77" spans="2:47" s="116" customFormat="1" ht="39.75" customHeight="1">
      <c r="B77" s="215"/>
      <c r="C77" s="207"/>
      <c r="D77" s="121" t="s">
        <v>63</v>
      </c>
      <c r="E77" s="122">
        <v>1</v>
      </c>
      <c r="F77" s="122">
        <v>4921</v>
      </c>
      <c r="G77" s="122">
        <v>25</v>
      </c>
      <c r="H77" s="122">
        <f t="shared" si="26"/>
        <v>1230.25</v>
      </c>
      <c r="I77" s="137">
        <f t="shared" si="27"/>
        <v>6151.25</v>
      </c>
      <c r="J77" s="137"/>
      <c r="K77" s="137">
        <f t="shared" si="28"/>
        <v>0</v>
      </c>
      <c r="L77" s="137"/>
      <c r="M77" s="137">
        <f t="shared" si="29"/>
        <v>0</v>
      </c>
      <c r="N77" s="137"/>
      <c r="O77" s="137">
        <f t="shared" si="30"/>
        <v>0</v>
      </c>
      <c r="P77" s="137"/>
      <c r="Q77" s="137">
        <f t="shared" si="31"/>
        <v>0</v>
      </c>
      <c r="R77" s="137"/>
      <c r="S77" s="137"/>
      <c r="T77" s="138"/>
      <c r="U77" s="137">
        <f t="shared" si="32"/>
        <v>0</v>
      </c>
      <c r="V77" s="137"/>
      <c r="W77" s="137">
        <f t="shared" si="33"/>
        <v>0</v>
      </c>
      <c r="X77" s="122"/>
      <c r="Y77" s="122"/>
      <c r="Z77" s="122">
        <v>3337.75</v>
      </c>
      <c r="AA77" s="124">
        <f t="shared" si="34"/>
        <v>9489</v>
      </c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</row>
    <row r="78" spans="2:47" s="116" customFormat="1" ht="39.75" customHeight="1">
      <c r="B78" s="215"/>
      <c r="C78" s="207"/>
      <c r="D78" s="121" t="s">
        <v>67</v>
      </c>
      <c r="E78" s="122">
        <v>2</v>
      </c>
      <c r="F78" s="122">
        <v>5618</v>
      </c>
      <c r="G78" s="122">
        <v>25</v>
      </c>
      <c r="H78" s="122">
        <f t="shared" si="26"/>
        <v>1404.5</v>
      </c>
      <c r="I78" s="137">
        <f t="shared" si="27"/>
        <v>14045</v>
      </c>
      <c r="J78" s="137"/>
      <c r="K78" s="137">
        <f t="shared" si="28"/>
        <v>0</v>
      </c>
      <c r="L78" s="137"/>
      <c r="M78" s="137">
        <f t="shared" si="29"/>
        <v>0</v>
      </c>
      <c r="N78" s="137">
        <v>12</v>
      </c>
      <c r="O78" s="137">
        <f t="shared" si="30"/>
        <v>1685.4</v>
      </c>
      <c r="P78" s="137"/>
      <c r="Q78" s="137">
        <f t="shared" si="31"/>
        <v>0</v>
      </c>
      <c r="R78" s="137"/>
      <c r="S78" s="137"/>
      <c r="T78" s="138"/>
      <c r="U78" s="137">
        <f t="shared" si="32"/>
        <v>0</v>
      </c>
      <c r="V78" s="137"/>
      <c r="W78" s="137">
        <f t="shared" si="33"/>
        <v>0</v>
      </c>
      <c r="X78" s="122"/>
      <c r="Y78" s="122"/>
      <c r="Z78" s="122">
        <v>3247.6</v>
      </c>
      <c r="AA78" s="124">
        <f t="shared" si="34"/>
        <v>18978</v>
      </c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</row>
    <row r="79" spans="2:47" s="116" customFormat="1" ht="39.75" customHeight="1">
      <c r="B79" s="215"/>
      <c r="C79" s="207"/>
      <c r="D79" s="121" t="s">
        <v>68</v>
      </c>
      <c r="E79" s="122">
        <v>2</v>
      </c>
      <c r="F79" s="122">
        <v>4921</v>
      </c>
      <c r="G79" s="122">
        <v>25</v>
      </c>
      <c r="H79" s="122">
        <f t="shared" si="26"/>
        <v>1230.25</v>
      </c>
      <c r="I79" s="137">
        <f>(F79+H79)*E79</f>
        <v>12302.5</v>
      </c>
      <c r="J79" s="137"/>
      <c r="K79" s="137">
        <f t="shared" si="28"/>
        <v>0</v>
      </c>
      <c r="L79" s="137"/>
      <c r="M79" s="137">
        <f t="shared" si="29"/>
        <v>0</v>
      </c>
      <c r="N79" s="137"/>
      <c r="O79" s="137">
        <f t="shared" si="30"/>
        <v>0</v>
      </c>
      <c r="P79" s="137"/>
      <c r="Q79" s="137">
        <f t="shared" si="31"/>
        <v>0</v>
      </c>
      <c r="R79" s="137"/>
      <c r="S79" s="137"/>
      <c r="T79" s="138"/>
      <c r="U79" s="137">
        <f t="shared" si="32"/>
        <v>0</v>
      </c>
      <c r="V79" s="137"/>
      <c r="W79" s="137">
        <f t="shared" si="33"/>
        <v>0</v>
      </c>
      <c r="X79" s="122"/>
      <c r="Y79" s="122"/>
      <c r="Z79" s="122">
        <v>6675.5</v>
      </c>
      <c r="AA79" s="124">
        <f t="shared" si="34"/>
        <v>18978</v>
      </c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</row>
    <row r="80" spans="2:47" s="116" customFormat="1" ht="38.25" customHeight="1">
      <c r="B80" s="215"/>
      <c r="C80" s="207"/>
      <c r="D80" s="121" t="s">
        <v>78</v>
      </c>
      <c r="E80" s="122">
        <v>1</v>
      </c>
      <c r="F80" s="122">
        <v>4921</v>
      </c>
      <c r="G80" s="122">
        <v>25</v>
      </c>
      <c r="H80" s="122">
        <f t="shared" si="26"/>
        <v>1230.25</v>
      </c>
      <c r="I80" s="137">
        <f t="shared" si="27"/>
        <v>6151.25</v>
      </c>
      <c r="J80" s="137"/>
      <c r="K80" s="137">
        <f t="shared" si="28"/>
        <v>0</v>
      </c>
      <c r="L80" s="137"/>
      <c r="M80" s="137">
        <f t="shared" si="29"/>
        <v>0</v>
      </c>
      <c r="N80" s="137"/>
      <c r="O80" s="137">
        <f t="shared" si="30"/>
        <v>0</v>
      </c>
      <c r="P80" s="137"/>
      <c r="Q80" s="137">
        <f t="shared" si="31"/>
        <v>0</v>
      </c>
      <c r="R80" s="137"/>
      <c r="S80" s="137"/>
      <c r="T80" s="138"/>
      <c r="U80" s="137">
        <f t="shared" si="32"/>
        <v>0</v>
      </c>
      <c r="V80" s="137"/>
      <c r="W80" s="137">
        <f t="shared" si="33"/>
        <v>0</v>
      </c>
      <c r="X80" s="122"/>
      <c r="Y80" s="122"/>
      <c r="Z80" s="122">
        <v>3337.75</v>
      </c>
      <c r="AA80" s="124">
        <f t="shared" si="34"/>
        <v>9489</v>
      </c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</row>
    <row r="81" spans="2:47" s="116" customFormat="1" ht="34.5" customHeight="1">
      <c r="B81" s="215"/>
      <c r="C81" s="207"/>
      <c r="D81" s="121" t="s">
        <v>61</v>
      </c>
      <c r="E81" s="122">
        <v>0.5</v>
      </c>
      <c r="F81" s="122">
        <v>4921</v>
      </c>
      <c r="G81" s="122">
        <v>25</v>
      </c>
      <c r="H81" s="122">
        <f t="shared" si="26"/>
        <v>1230.25</v>
      </c>
      <c r="I81" s="137">
        <f t="shared" si="27"/>
        <v>3075.625</v>
      </c>
      <c r="J81" s="137"/>
      <c r="K81" s="137">
        <f t="shared" si="28"/>
        <v>0</v>
      </c>
      <c r="L81" s="137"/>
      <c r="M81" s="137">
        <f t="shared" si="29"/>
        <v>0</v>
      </c>
      <c r="N81" s="137"/>
      <c r="O81" s="137">
        <f t="shared" si="30"/>
        <v>0</v>
      </c>
      <c r="P81" s="137"/>
      <c r="Q81" s="137">
        <f t="shared" si="31"/>
        <v>0</v>
      </c>
      <c r="R81" s="137"/>
      <c r="S81" s="137"/>
      <c r="T81" s="138"/>
      <c r="U81" s="137">
        <f t="shared" si="32"/>
        <v>0</v>
      </c>
      <c r="V81" s="137"/>
      <c r="W81" s="137">
        <f t="shared" si="33"/>
        <v>0</v>
      </c>
      <c r="X81" s="122"/>
      <c r="Y81" s="122"/>
      <c r="Z81" s="122">
        <v>1668.87</v>
      </c>
      <c r="AA81" s="124">
        <f t="shared" si="34"/>
        <v>4744.495</v>
      </c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</row>
    <row r="82" spans="2:47" s="116" customFormat="1" ht="39.75" customHeight="1">
      <c r="B82" s="215"/>
      <c r="C82" s="207"/>
      <c r="D82" s="121" t="s">
        <v>60</v>
      </c>
      <c r="E82" s="122">
        <v>3</v>
      </c>
      <c r="F82" s="122">
        <v>4921</v>
      </c>
      <c r="G82" s="122">
        <v>25</v>
      </c>
      <c r="H82" s="122">
        <f t="shared" si="26"/>
        <v>1230.25</v>
      </c>
      <c r="I82" s="137">
        <f t="shared" si="27"/>
        <v>18453.75</v>
      </c>
      <c r="J82" s="137"/>
      <c r="K82" s="137">
        <f t="shared" si="28"/>
        <v>0</v>
      </c>
      <c r="L82" s="137">
        <v>35</v>
      </c>
      <c r="M82" s="137">
        <f t="shared" si="29"/>
        <v>6458.8125</v>
      </c>
      <c r="N82" s="137"/>
      <c r="O82" s="137">
        <f t="shared" si="30"/>
        <v>0</v>
      </c>
      <c r="P82" s="137"/>
      <c r="Q82" s="137">
        <f t="shared" si="31"/>
        <v>0</v>
      </c>
      <c r="R82" s="137"/>
      <c r="S82" s="137"/>
      <c r="T82" s="138"/>
      <c r="U82" s="137">
        <f t="shared" si="32"/>
        <v>0</v>
      </c>
      <c r="V82" s="137"/>
      <c r="W82" s="137">
        <f t="shared" si="33"/>
        <v>0</v>
      </c>
      <c r="X82" s="122"/>
      <c r="Y82" s="122"/>
      <c r="Z82" s="122">
        <v>3554.44</v>
      </c>
      <c r="AA82" s="124">
        <f t="shared" si="34"/>
        <v>28467.0025</v>
      </c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</row>
    <row r="83" spans="2:47" s="116" customFormat="1" ht="43.5" customHeight="1">
      <c r="B83" s="216"/>
      <c r="C83" s="207"/>
      <c r="D83" s="126" t="s">
        <v>34</v>
      </c>
      <c r="E83" s="127">
        <f>SUM(E74:E82)</f>
        <v>12.5</v>
      </c>
      <c r="F83" s="127"/>
      <c r="G83" s="127"/>
      <c r="H83" s="127">
        <f>SUM(H74:H82)</f>
        <v>11420.75</v>
      </c>
      <c r="I83" s="139">
        <f>SUM(I74:I82)</f>
        <v>79504.375</v>
      </c>
      <c r="J83" s="139"/>
      <c r="K83" s="139">
        <f>SUM(K74:K82)</f>
        <v>0</v>
      </c>
      <c r="L83" s="139"/>
      <c r="M83" s="139">
        <f>SUM(M74:M82)</f>
        <v>6458.8125</v>
      </c>
      <c r="N83" s="139"/>
      <c r="O83" s="139">
        <f>SUM(O74:O82)</f>
        <v>1685.4</v>
      </c>
      <c r="P83" s="139"/>
      <c r="Q83" s="139">
        <f>SUM(Q74:Q82)</f>
        <v>0</v>
      </c>
      <c r="R83" s="139">
        <f>SUM(R74:R82)</f>
        <v>0</v>
      </c>
      <c r="S83" s="139">
        <f>SUM(S74:S82)</f>
        <v>0</v>
      </c>
      <c r="T83" s="144"/>
      <c r="U83" s="139">
        <f>SUM(U74:U82)</f>
        <v>0</v>
      </c>
      <c r="V83" s="139"/>
      <c r="W83" s="139">
        <f>SUM(W74:W82)</f>
        <v>0</v>
      </c>
      <c r="X83" s="127">
        <f>SUM(X74:X82)</f>
        <v>0</v>
      </c>
      <c r="Y83" s="127">
        <f>SUM(Y74:Y82)</f>
        <v>0</v>
      </c>
      <c r="Z83" s="127">
        <f>SUM(Z74:Z82)</f>
        <v>30963.909999999996</v>
      </c>
      <c r="AA83" s="129">
        <f>SUM(AA74:AA82)</f>
        <v>118612.4975</v>
      </c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</row>
    <row r="84" spans="2:47" s="116" customFormat="1" ht="39.75" customHeight="1">
      <c r="B84" s="140"/>
      <c r="C84" s="132"/>
      <c r="D84" s="133" t="s">
        <v>79</v>
      </c>
      <c r="E84" s="134">
        <f>E73+E83</f>
        <v>31.200000000000003</v>
      </c>
      <c r="F84" s="134"/>
      <c r="G84" s="134"/>
      <c r="H84" s="134">
        <f>H73+H83</f>
        <v>25438.5</v>
      </c>
      <c r="I84" s="141">
        <f>I73+I83</f>
        <v>196144.625</v>
      </c>
      <c r="J84" s="141"/>
      <c r="K84" s="141">
        <f>K73+K83</f>
        <v>8906.87625</v>
      </c>
      <c r="L84" s="141"/>
      <c r="M84" s="141">
        <f>M73+M83</f>
        <v>18515.2625</v>
      </c>
      <c r="N84" s="141"/>
      <c r="O84" s="141">
        <f>O73+O83</f>
        <v>4761.025</v>
      </c>
      <c r="P84" s="141"/>
      <c r="Q84" s="141">
        <f>Q73+Q83</f>
        <v>0</v>
      </c>
      <c r="R84" s="141">
        <f>R73+R83</f>
        <v>0</v>
      </c>
      <c r="S84" s="141">
        <f>S73+S83</f>
        <v>0</v>
      </c>
      <c r="T84" s="142"/>
      <c r="U84" s="141">
        <f>U73+U83</f>
        <v>0</v>
      </c>
      <c r="V84" s="141"/>
      <c r="W84" s="141">
        <f>W73+W83</f>
        <v>0</v>
      </c>
      <c r="X84" s="134">
        <f>X73+X83</f>
        <v>0</v>
      </c>
      <c r="Y84" s="134">
        <f>Y73+Y83</f>
        <v>0</v>
      </c>
      <c r="Z84" s="134">
        <f>Z73+Z83</f>
        <v>73835.6</v>
      </c>
      <c r="AA84" s="136">
        <f>AA73+AA83</f>
        <v>302163.38875</v>
      </c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5"/>
      <c r="AT84" s="125"/>
      <c r="AU84" s="125"/>
    </row>
    <row r="85" spans="2:47" s="116" customFormat="1" ht="39.75" customHeight="1">
      <c r="B85" s="217"/>
      <c r="C85" s="207" t="s">
        <v>32</v>
      </c>
      <c r="D85" s="121" t="s">
        <v>81</v>
      </c>
      <c r="E85" s="122">
        <v>1</v>
      </c>
      <c r="F85" s="122">
        <v>8555</v>
      </c>
      <c r="G85" s="122">
        <v>25</v>
      </c>
      <c r="H85" s="122">
        <f>F85*G85/100</f>
        <v>2138.75</v>
      </c>
      <c r="I85" s="137">
        <f>(F85+H85)*E85</f>
        <v>10693.75</v>
      </c>
      <c r="J85" s="137"/>
      <c r="K85" s="137">
        <f>I85*J85/100</f>
        <v>0</v>
      </c>
      <c r="L85" s="137"/>
      <c r="M85" s="137">
        <f>I85*L85/100</f>
        <v>0</v>
      </c>
      <c r="N85" s="137"/>
      <c r="O85" s="137">
        <f>I85*N85/100</f>
        <v>0</v>
      </c>
      <c r="P85" s="137"/>
      <c r="Q85" s="137">
        <f>I85*P85/100</f>
        <v>0</v>
      </c>
      <c r="R85" s="137"/>
      <c r="S85" s="137"/>
      <c r="T85" s="138"/>
      <c r="U85" s="137">
        <f>I85*T85/100</f>
        <v>0</v>
      </c>
      <c r="V85" s="137">
        <v>10</v>
      </c>
      <c r="W85" s="137">
        <f>V85*I85/100</f>
        <v>1069.375</v>
      </c>
      <c r="X85" s="122"/>
      <c r="Y85" s="122"/>
      <c r="Z85" s="122"/>
      <c r="AA85" s="124">
        <f>I85+K85+M85+O85+Q85+S85+U85+W85+Y85+Z85</f>
        <v>11763.125</v>
      </c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</row>
    <row r="86" spans="2:47" s="116" customFormat="1" ht="39.75" customHeight="1">
      <c r="B86" s="217"/>
      <c r="C86" s="207"/>
      <c r="D86" s="126" t="s">
        <v>34</v>
      </c>
      <c r="E86" s="127">
        <f>SUM(E85:E85)</f>
        <v>1</v>
      </c>
      <c r="F86" s="127"/>
      <c r="G86" s="127"/>
      <c r="H86" s="127">
        <f>SUM(H85:H85)</f>
        <v>2138.75</v>
      </c>
      <c r="I86" s="139">
        <f>SUM(I85:I85)</f>
        <v>10693.75</v>
      </c>
      <c r="J86" s="139"/>
      <c r="K86" s="139">
        <f>SUM(K85:K85)</f>
        <v>0</v>
      </c>
      <c r="L86" s="139"/>
      <c r="M86" s="139">
        <f>SUM(M85:M85)</f>
        <v>0</v>
      </c>
      <c r="N86" s="139"/>
      <c r="O86" s="139">
        <f>SUM(O85:O85)</f>
        <v>0</v>
      </c>
      <c r="P86" s="139"/>
      <c r="Q86" s="139">
        <f>SUM(Q85:Q85)</f>
        <v>0</v>
      </c>
      <c r="R86" s="139">
        <f>SUM(R85:R85)</f>
        <v>0</v>
      </c>
      <c r="S86" s="139">
        <f>SUM(S85:S85)</f>
        <v>0</v>
      </c>
      <c r="T86" s="144"/>
      <c r="U86" s="139">
        <f>SUM(U85:U85)</f>
        <v>0</v>
      </c>
      <c r="V86" s="139"/>
      <c r="W86" s="139">
        <f>SUM(W85:W85)</f>
        <v>1069.375</v>
      </c>
      <c r="X86" s="127">
        <f>SUM(X85:X85)</f>
        <v>0</v>
      </c>
      <c r="Y86" s="127">
        <f>SUM(Y85:Y85)</f>
        <v>0</v>
      </c>
      <c r="Z86" s="127">
        <f>SUM(Z85:Z85)</f>
        <v>0</v>
      </c>
      <c r="AA86" s="129">
        <f>SUM(AA85:AA85)</f>
        <v>11763.125</v>
      </c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</row>
    <row r="87" spans="2:47" s="116" customFormat="1" ht="39.75" customHeight="1">
      <c r="B87" s="147"/>
      <c r="C87" s="132"/>
      <c r="D87" s="133" t="s">
        <v>82</v>
      </c>
      <c r="E87" s="134">
        <f>E86</f>
        <v>1</v>
      </c>
      <c r="F87" s="134"/>
      <c r="G87" s="134"/>
      <c r="H87" s="134">
        <f aca="true" t="shared" si="35" ref="H87:AA87">H86</f>
        <v>2138.75</v>
      </c>
      <c r="I87" s="134">
        <f t="shared" si="35"/>
        <v>10693.75</v>
      </c>
      <c r="J87" s="134"/>
      <c r="K87" s="134">
        <f t="shared" si="35"/>
        <v>0</v>
      </c>
      <c r="L87" s="134">
        <f t="shared" si="35"/>
        <v>0</v>
      </c>
      <c r="M87" s="134">
        <f t="shared" si="35"/>
        <v>0</v>
      </c>
      <c r="N87" s="134">
        <f t="shared" si="35"/>
        <v>0</v>
      </c>
      <c r="O87" s="134">
        <f t="shared" si="35"/>
        <v>0</v>
      </c>
      <c r="P87" s="134">
        <f t="shared" si="35"/>
        <v>0</v>
      </c>
      <c r="Q87" s="134">
        <f t="shared" si="35"/>
        <v>0</v>
      </c>
      <c r="R87" s="134">
        <f t="shared" si="35"/>
        <v>0</v>
      </c>
      <c r="S87" s="134">
        <f t="shared" si="35"/>
        <v>0</v>
      </c>
      <c r="T87" s="134"/>
      <c r="U87" s="134">
        <f t="shared" si="35"/>
        <v>0</v>
      </c>
      <c r="V87" s="134">
        <f t="shared" si="35"/>
        <v>0</v>
      </c>
      <c r="W87" s="141">
        <f t="shared" si="35"/>
        <v>1069.375</v>
      </c>
      <c r="X87" s="134">
        <f t="shared" si="35"/>
        <v>0</v>
      </c>
      <c r="Y87" s="134">
        <f t="shared" si="35"/>
        <v>0</v>
      </c>
      <c r="Z87" s="134">
        <f t="shared" si="35"/>
        <v>0</v>
      </c>
      <c r="AA87" s="134">
        <f t="shared" si="35"/>
        <v>11763.125</v>
      </c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</row>
    <row r="88" spans="2:47" s="116" customFormat="1" ht="39.75" customHeight="1">
      <c r="B88" s="148"/>
      <c r="C88" s="149"/>
      <c r="D88" s="126" t="s">
        <v>83</v>
      </c>
      <c r="E88" s="127">
        <f>E20+E31+E46+E73</f>
        <v>33.2</v>
      </c>
      <c r="F88" s="127">
        <f aca="true" t="shared" si="36" ref="F88:AA88">F20+F31+F46+F73</f>
        <v>0</v>
      </c>
      <c r="G88" s="127">
        <f t="shared" si="36"/>
        <v>0</v>
      </c>
      <c r="H88" s="127">
        <f t="shared" si="36"/>
        <v>34653.5</v>
      </c>
      <c r="I88" s="127">
        <f t="shared" si="36"/>
        <v>304620.445</v>
      </c>
      <c r="J88" s="139">
        <f t="shared" si="36"/>
        <v>0</v>
      </c>
      <c r="K88" s="139">
        <f t="shared" si="36"/>
        <v>11507.87625</v>
      </c>
      <c r="L88" s="139">
        <f t="shared" si="36"/>
        <v>0</v>
      </c>
      <c r="M88" s="139">
        <f t="shared" si="36"/>
        <v>12056.45</v>
      </c>
      <c r="N88" s="139">
        <f t="shared" si="36"/>
        <v>0</v>
      </c>
      <c r="O88" s="139">
        <f t="shared" si="36"/>
        <v>3075.625</v>
      </c>
      <c r="P88" s="139">
        <f t="shared" si="36"/>
        <v>0</v>
      </c>
      <c r="Q88" s="139">
        <f t="shared" si="36"/>
        <v>0</v>
      </c>
      <c r="R88" s="139">
        <f t="shared" si="36"/>
        <v>0</v>
      </c>
      <c r="S88" s="139">
        <f t="shared" si="36"/>
        <v>0</v>
      </c>
      <c r="T88" s="139">
        <f t="shared" si="36"/>
        <v>40</v>
      </c>
      <c r="U88" s="139">
        <f t="shared" si="36"/>
        <v>6752.754000000002</v>
      </c>
      <c r="V88" s="139">
        <f t="shared" si="36"/>
        <v>0</v>
      </c>
      <c r="W88" s="139">
        <f t="shared" si="36"/>
        <v>2213.4375</v>
      </c>
      <c r="X88" s="139">
        <f t="shared" si="36"/>
        <v>0</v>
      </c>
      <c r="Y88" s="139">
        <f t="shared" si="36"/>
        <v>0</v>
      </c>
      <c r="Z88" s="139">
        <f t="shared" si="36"/>
        <v>47415.310000000005</v>
      </c>
      <c r="AA88" s="139">
        <f t="shared" si="36"/>
        <v>387641.89775</v>
      </c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</row>
    <row r="89" spans="2:47" s="116" customFormat="1" ht="39.75" customHeight="1">
      <c r="B89" s="148"/>
      <c r="C89" s="150"/>
      <c r="D89" s="126" t="s">
        <v>84</v>
      </c>
      <c r="E89" s="127">
        <f aca="true" t="shared" si="37" ref="E89:AA89">E24+E38+E49+E83+E86</f>
        <v>36.75</v>
      </c>
      <c r="F89" s="127">
        <f t="shared" si="37"/>
        <v>0</v>
      </c>
      <c r="G89" s="127">
        <f t="shared" si="37"/>
        <v>0</v>
      </c>
      <c r="H89" s="127">
        <f t="shared" si="37"/>
        <v>31242.9375</v>
      </c>
      <c r="I89" s="139">
        <f t="shared" si="37"/>
        <v>337403.369375</v>
      </c>
      <c r="J89" s="139">
        <f t="shared" si="37"/>
        <v>20</v>
      </c>
      <c r="K89" s="139">
        <f t="shared" si="37"/>
        <v>5849.55</v>
      </c>
      <c r="L89" s="139">
        <f t="shared" si="37"/>
        <v>0</v>
      </c>
      <c r="M89" s="139">
        <f t="shared" si="37"/>
        <v>6458.8125</v>
      </c>
      <c r="N89" s="139">
        <f t="shared" si="37"/>
        <v>0</v>
      </c>
      <c r="O89" s="139">
        <f t="shared" si="37"/>
        <v>1685.4</v>
      </c>
      <c r="P89" s="139">
        <f t="shared" si="37"/>
        <v>0</v>
      </c>
      <c r="Q89" s="139">
        <f t="shared" si="37"/>
        <v>0</v>
      </c>
      <c r="R89" s="139">
        <f t="shared" si="37"/>
        <v>0</v>
      </c>
      <c r="S89" s="139">
        <f t="shared" si="37"/>
        <v>0</v>
      </c>
      <c r="T89" s="144">
        <f t="shared" si="37"/>
        <v>0</v>
      </c>
      <c r="U89" s="139">
        <f t="shared" si="37"/>
        <v>0</v>
      </c>
      <c r="V89" s="139">
        <f t="shared" si="37"/>
        <v>0</v>
      </c>
      <c r="W89" s="139">
        <f t="shared" si="37"/>
        <v>1069.375</v>
      </c>
      <c r="X89" s="127">
        <f t="shared" si="37"/>
        <v>0</v>
      </c>
      <c r="Y89" s="127">
        <f t="shared" si="37"/>
        <v>0</v>
      </c>
      <c r="Z89" s="127">
        <f t="shared" si="37"/>
        <v>47682.909999999996</v>
      </c>
      <c r="AA89" s="129">
        <f t="shared" si="37"/>
        <v>400149.416875</v>
      </c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</row>
    <row r="90" spans="2:47" s="116" customFormat="1" ht="39.75" customHeight="1" thickBot="1">
      <c r="B90" s="151"/>
      <c r="C90" s="152"/>
      <c r="D90" s="153" t="s">
        <v>85</v>
      </c>
      <c r="E90" s="154">
        <f aca="true" t="shared" si="38" ref="E90:AA90">E25+E39+E50+E84+E87</f>
        <v>69.95</v>
      </c>
      <c r="F90" s="154">
        <f t="shared" si="38"/>
        <v>0</v>
      </c>
      <c r="G90" s="154">
        <f t="shared" si="38"/>
        <v>0</v>
      </c>
      <c r="H90" s="154">
        <f t="shared" si="38"/>
        <v>65896.4375</v>
      </c>
      <c r="I90" s="155">
        <f t="shared" si="38"/>
        <v>642023.8143750001</v>
      </c>
      <c r="J90" s="155">
        <f t="shared" si="38"/>
        <v>0</v>
      </c>
      <c r="K90" s="155">
        <f t="shared" si="38"/>
        <v>17357.426249999997</v>
      </c>
      <c r="L90" s="155">
        <f t="shared" si="38"/>
        <v>0</v>
      </c>
      <c r="M90" s="155">
        <f t="shared" si="38"/>
        <v>18515.2625</v>
      </c>
      <c r="N90" s="155">
        <f t="shared" si="38"/>
        <v>0</v>
      </c>
      <c r="O90" s="155">
        <f t="shared" si="38"/>
        <v>4761.025</v>
      </c>
      <c r="P90" s="155">
        <f t="shared" si="38"/>
        <v>0</v>
      </c>
      <c r="Q90" s="155">
        <f t="shared" si="38"/>
        <v>0</v>
      </c>
      <c r="R90" s="155">
        <f t="shared" si="38"/>
        <v>0</v>
      </c>
      <c r="S90" s="155">
        <f t="shared" si="38"/>
        <v>0</v>
      </c>
      <c r="T90" s="156">
        <f t="shared" si="38"/>
        <v>0</v>
      </c>
      <c r="U90" s="155">
        <f t="shared" si="38"/>
        <v>6752.754000000002</v>
      </c>
      <c r="V90" s="155">
        <f t="shared" si="38"/>
        <v>0</v>
      </c>
      <c r="W90" s="155">
        <f t="shared" si="38"/>
        <v>3282.8125</v>
      </c>
      <c r="X90" s="154">
        <f t="shared" si="38"/>
        <v>0</v>
      </c>
      <c r="Y90" s="154">
        <f t="shared" si="38"/>
        <v>0</v>
      </c>
      <c r="Z90" s="154">
        <f t="shared" si="38"/>
        <v>95098.22</v>
      </c>
      <c r="AA90" s="157">
        <f t="shared" si="38"/>
        <v>787791.314625</v>
      </c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</row>
    <row r="91" spans="2:47" s="116" customFormat="1" ht="39.75" customHeight="1">
      <c r="B91" s="159"/>
      <c r="C91" s="160"/>
      <c r="D91" s="161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</row>
    <row r="92" spans="2:47" s="116" customFormat="1" ht="39.75" customHeight="1">
      <c r="B92" s="162"/>
      <c r="C92" s="163"/>
      <c r="D92" s="164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168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</row>
    <row r="93" spans="2:47" s="116" customFormat="1" ht="39.75" customHeight="1">
      <c r="B93" s="162"/>
      <c r="C93" s="163"/>
      <c r="D93" s="164" t="s">
        <v>24</v>
      </c>
      <c r="E93" s="211"/>
      <c r="F93" s="211"/>
      <c r="G93" s="211" t="s">
        <v>99</v>
      </c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168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</row>
    <row r="94" spans="2:47" s="116" customFormat="1" ht="39.75" customHeight="1">
      <c r="B94" s="162"/>
      <c r="C94" s="163"/>
      <c r="D94" s="164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</row>
    <row r="95" spans="2:47" s="116" customFormat="1" ht="39.75" customHeight="1">
      <c r="B95" s="162"/>
      <c r="C95" s="163"/>
      <c r="D95" s="164" t="s">
        <v>100</v>
      </c>
      <c r="E95" s="166"/>
      <c r="F95" s="211" t="s">
        <v>110</v>
      </c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</row>
  </sheetData>
  <sheetProtection/>
  <mergeCells count="53">
    <mergeCell ref="E92:F92"/>
    <mergeCell ref="G92:Z92"/>
    <mergeCell ref="E93:F93"/>
    <mergeCell ref="G93:Z93"/>
    <mergeCell ref="F95:Z95"/>
    <mergeCell ref="B40:B83"/>
    <mergeCell ref="C40:C46"/>
    <mergeCell ref="C47:C49"/>
    <mergeCell ref="C51:C73"/>
    <mergeCell ref="C74:C83"/>
    <mergeCell ref="B85:B86"/>
    <mergeCell ref="C85:C86"/>
    <mergeCell ref="X12:Y12"/>
    <mergeCell ref="Z12:Z13"/>
    <mergeCell ref="B15:B24"/>
    <mergeCell ref="C15:C20"/>
    <mergeCell ref="C21:C24"/>
    <mergeCell ref="B26:B38"/>
    <mergeCell ref="C26:C31"/>
    <mergeCell ref="C32:C38"/>
    <mergeCell ref="L11:S11"/>
    <mergeCell ref="T11:Z11"/>
    <mergeCell ref="AA11:AA13"/>
    <mergeCell ref="B12:C13"/>
    <mergeCell ref="L12:M12"/>
    <mergeCell ref="N12:O12"/>
    <mergeCell ref="P12:Q12"/>
    <mergeCell ref="R12:S12"/>
    <mergeCell ref="T12:U12"/>
    <mergeCell ref="V12:W12"/>
    <mergeCell ref="AK8:AT8"/>
    <mergeCell ref="U9:V9"/>
    <mergeCell ref="AK9:AT9"/>
    <mergeCell ref="B11:C11"/>
    <mergeCell ref="D11:D13"/>
    <mergeCell ref="E11:E13"/>
    <mergeCell ref="F11:F13"/>
    <mergeCell ref="G11:H12"/>
    <mergeCell ref="I11:I13"/>
    <mergeCell ref="J11:K12"/>
    <mergeCell ref="I6:L6"/>
    <mergeCell ref="N6:O6"/>
    <mergeCell ref="Q6:Z6"/>
    <mergeCell ref="AK6:AT6"/>
    <mergeCell ref="H7:I7"/>
    <mergeCell ref="Q7:Z7"/>
    <mergeCell ref="AK7:AT7"/>
    <mergeCell ref="B1:AA1"/>
    <mergeCell ref="B2:AA2"/>
    <mergeCell ref="B4:L4"/>
    <mergeCell ref="N4:O4"/>
    <mergeCell ref="I5:L5"/>
    <mergeCell ref="N5:O5"/>
  </mergeCells>
  <printOptions/>
  <pageMargins left="0.11811023622047245" right="0.11811023622047245" top="0.15748031496062992" bottom="0.15748031496062992" header="0.31496062992125984" footer="0.31496062992125984"/>
  <pageSetup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U95"/>
  <sheetViews>
    <sheetView view="pageBreakPreview" zoomScale="60" zoomScalePageLayoutView="0" workbookViewId="0" topLeftCell="D1">
      <selection activeCell="AA52" sqref="AA52"/>
    </sheetView>
  </sheetViews>
  <sheetFormatPr defaultColWidth="9.00390625" defaultRowHeight="15" customHeight="1"/>
  <cols>
    <col min="1" max="1" width="3.875" style="87" customWidth="1"/>
    <col min="2" max="2" width="12.125" style="87" customWidth="1"/>
    <col min="3" max="3" width="9.375" style="167" customWidth="1"/>
    <col min="4" max="4" width="32.25390625" style="87" customWidth="1"/>
    <col min="5" max="5" width="10.375" style="87" customWidth="1"/>
    <col min="6" max="6" width="14.75390625" style="87" customWidth="1"/>
    <col min="7" max="7" width="11.125" style="87" customWidth="1"/>
    <col min="8" max="8" width="13.75390625" style="87" customWidth="1"/>
    <col min="9" max="9" width="15.25390625" style="87" customWidth="1"/>
    <col min="10" max="10" width="9.125" style="87" customWidth="1"/>
    <col min="11" max="11" width="11.375" style="87" customWidth="1"/>
    <col min="12" max="12" width="6.625" style="87" customWidth="1"/>
    <col min="13" max="13" width="10.625" style="87" customWidth="1"/>
    <col min="14" max="14" width="7.125" style="87" customWidth="1"/>
    <col min="15" max="15" width="10.375" style="87" customWidth="1"/>
    <col min="16" max="16" width="5.00390625" style="87" hidden="1" customWidth="1"/>
    <col min="17" max="17" width="7.75390625" style="87" hidden="1" customWidth="1"/>
    <col min="18" max="18" width="6.625" style="87" hidden="1" customWidth="1"/>
    <col min="19" max="19" width="0.37109375" style="87" hidden="1" customWidth="1"/>
    <col min="20" max="20" width="5.25390625" style="87" customWidth="1"/>
    <col min="21" max="21" width="12.75390625" style="87" customWidth="1"/>
    <col min="22" max="22" width="10.00390625" style="87" customWidth="1"/>
    <col min="23" max="23" width="10.75390625" style="87" customWidth="1"/>
    <col min="24" max="24" width="6.00390625" style="87" hidden="1" customWidth="1"/>
    <col min="25" max="25" width="4.375" style="87" hidden="1" customWidth="1"/>
    <col min="26" max="26" width="15.125" style="87" customWidth="1"/>
    <col min="27" max="27" width="15.375" style="87" customWidth="1"/>
    <col min="28" max="16384" width="9.125" style="87" customWidth="1"/>
  </cols>
  <sheetData>
    <row r="1" spans="2:47" ht="18.75" customHeight="1">
      <c r="B1" s="181" t="s">
        <v>101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</row>
    <row r="2" spans="2:47" ht="15" customHeight="1">
      <c r="B2" s="182" t="s">
        <v>0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</row>
    <row r="3" spans="2:47" ht="15" customHeight="1">
      <c r="B3" s="89"/>
      <c r="C3" s="90"/>
      <c r="D3" s="91"/>
      <c r="E3" s="91"/>
      <c r="F3" s="91"/>
      <c r="G3" s="91"/>
      <c r="H3" s="91"/>
      <c r="I3" s="91"/>
      <c r="J3" s="91"/>
      <c r="K3" s="91"/>
      <c r="L3" s="91"/>
      <c r="M3" s="173"/>
      <c r="N3" s="173"/>
      <c r="O3" s="173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</row>
    <row r="4" spans="2:47" ht="27.75" customHeight="1">
      <c r="B4" s="183" t="s">
        <v>86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93" t="s">
        <v>87</v>
      </c>
      <c r="N4" s="184" t="s">
        <v>88</v>
      </c>
      <c r="O4" s="18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</row>
    <row r="5" spans="2:47" ht="18.75" customHeight="1" thickBot="1">
      <c r="B5" s="96"/>
      <c r="C5" s="97"/>
      <c r="D5" s="96"/>
      <c r="E5" s="96"/>
      <c r="F5" s="96"/>
      <c r="G5" s="96"/>
      <c r="H5" s="96"/>
      <c r="I5" s="185" t="s">
        <v>119</v>
      </c>
      <c r="J5" s="185"/>
      <c r="K5" s="185"/>
      <c r="L5" s="185"/>
      <c r="M5" s="98" t="s">
        <v>116</v>
      </c>
      <c r="N5" s="186"/>
      <c r="O5" s="186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</row>
    <row r="6" spans="2:47" ht="15" customHeight="1">
      <c r="B6" s="99"/>
      <c r="C6" s="100"/>
      <c r="D6" s="101" t="s">
        <v>90</v>
      </c>
      <c r="E6" s="95"/>
      <c r="F6" s="95"/>
      <c r="G6" s="95"/>
      <c r="H6" s="95"/>
      <c r="I6" s="178"/>
      <c r="J6" s="178"/>
      <c r="K6" s="178"/>
      <c r="L6" s="178"/>
      <c r="M6" s="102"/>
      <c r="N6" s="179"/>
      <c r="O6" s="179"/>
      <c r="P6" s="95"/>
      <c r="Q6" s="180" t="s">
        <v>91</v>
      </c>
      <c r="R6" s="180"/>
      <c r="S6" s="180"/>
      <c r="T6" s="180"/>
      <c r="U6" s="180"/>
      <c r="V6" s="180"/>
      <c r="W6" s="180"/>
      <c r="X6" s="180"/>
      <c r="Y6" s="180"/>
      <c r="Z6" s="180"/>
      <c r="AA6" s="103"/>
      <c r="AB6" s="95"/>
      <c r="AC6" s="95"/>
      <c r="AD6" s="95"/>
      <c r="AE6" s="95"/>
      <c r="AF6" s="95"/>
      <c r="AG6" s="95"/>
      <c r="AH6" s="95"/>
      <c r="AI6" s="95"/>
      <c r="AJ6" s="95"/>
      <c r="AK6" s="190" t="s">
        <v>1</v>
      </c>
      <c r="AL6" s="190"/>
      <c r="AM6" s="190"/>
      <c r="AN6" s="190"/>
      <c r="AO6" s="190"/>
      <c r="AP6" s="190"/>
      <c r="AQ6" s="190"/>
      <c r="AR6" s="190"/>
      <c r="AS6" s="190"/>
      <c r="AT6" s="190"/>
      <c r="AU6" s="104">
        <f>E90</f>
        <v>69.95</v>
      </c>
    </row>
    <row r="7" spans="2:47" ht="15" customHeight="1">
      <c r="B7" s="99"/>
      <c r="C7" s="100"/>
      <c r="D7" s="105" t="s">
        <v>92</v>
      </c>
      <c r="E7" s="95"/>
      <c r="F7" s="95"/>
      <c r="G7" s="95"/>
      <c r="H7" s="191" t="s">
        <v>93</v>
      </c>
      <c r="I7" s="191"/>
      <c r="J7" s="95"/>
      <c r="K7" s="106"/>
      <c r="L7" s="95"/>
      <c r="M7" s="107"/>
      <c r="N7" s="107"/>
      <c r="O7" s="107"/>
      <c r="P7" s="95"/>
      <c r="Q7" s="178" t="s">
        <v>117</v>
      </c>
      <c r="R7" s="178"/>
      <c r="S7" s="178"/>
      <c r="T7" s="178"/>
      <c r="U7" s="178"/>
      <c r="V7" s="178"/>
      <c r="W7" s="178"/>
      <c r="X7" s="178"/>
      <c r="Y7" s="178"/>
      <c r="Z7" s="178"/>
      <c r="AA7" s="107"/>
      <c r="AB7" s="95"/>
      <c r="AC7" s="95"/>
      <c r="AD7" s="95"/>
      <c r="AE7" s="95"/>
      <c r="AF7" s="95"/>
      <c r="AG7" s="95"/>
      <c r="AH7" s="95"/>
      <c r="AI7" s="95"/>
      <c r="AJ7" s="95"/>
      <c r="AK7" s="192" t="s">
        <v>2</v>
      </c>
      <c r="AL7" s="192"/>
      <c r="AM7" s="192"/>
      <c r="AN7" s="192"/>
      <c r="AO7" s="192"/>
      <c r="AP7" s="192"/>
      <c r="AQ7" s="192"/>
      <c r="AR7" s="192"/>
      <c r="AS7" s="192"/>
      <c r="AT7" s="192"/>
      <c r="AU7" s="108">
        <v>87</v>
      </c>
    </row>
    <row r="8" spans="2:47" ht="21" customHeight="1">
      <c r="B8" s="99"/>
      <c r="C8" s="100"/>
      <c r="D8" s="109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110" t="s">
        <v>94</v>
      </c>
      <c r="R8" s="110"/>
      <c r="S8" s="110"/>
      <c r="T8" s="110"/>
      <c r="U8" s="111"/>
      <c r="V8" s="112">
        <f>E90</f>
        <v>69.95</v>
      </c>
      <c r="W8" s="111"/>
      <c r="X8" s="110"/>
      <c r="Y8" s="110"/>
      <c r="Z8" s="110"/>
      <c r="AA8" s="107"/>
      <c r="AB8" s="95"/>
      <c r="AC8" s="95"/>
      <c r="AD8" s="95"/>
      <c r="AE8" s="95"/>
      <c r="AF8" s="95"/>
      <c r="AG8" s="95"/>
      <c r="AH8" s="95"/>
      <c r="AI8" s="95"/>
      <c r="AJ8" s="95"/>
      <c r="AK8" s="192" t="s">
        <v>3</v>
      </c>
      <c r="AL8" s="192"/>
      <c r="AM8" s="192"/>
      <c r="AN8" s="192"/>
      <c r="AO8" s="192"/>
      <c r="AP8" s="192"/>
      <c r="AQ8" s="192"/>
      <c r="AR8" s="192"/>
      <c r="AS8" s="192"/>
      <c r="AT8" s="192"/>
      <c r="AU8" s="108">
        <v>17</v>
      </c>
    </row>
    <row r="9" spans="2:47" ht="24.75" customHeight="1" thickBot="1">
      <c r="B9" s="99"/>
      <c r="C9" s="100"/>
      <c r="D9" s="109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110" t="s">
        <v>95</v>
      </c>
      <c r="R9" s="110"/>
      <c r="S9" s="110"/>
      <c r="T9" s="110"/>
      <c r="U9" s="193">
        <f>AA90</f>
        <v>854236.3009500001</v>
      </c>
      <c r="V9" s="193"/>
      <c r="W9" s="111"/>
      <c r="X9" s="110"/>
      <c r="Y9" s="110"/>
      <c r="Z9" s="110"/>
      <c r="AA9" s="107"/>
      <c r="AB9" s="95"/>
      <c r="AC9" s="95"/>
      <c r="AD9" s="95"/>
      <c r="AE9" s="95"/>
      <c r="AF9" s="95"/>
      <c r="AG9" s="95"/>
      <c r="AH9" s="95"/>
      <c r="AI9" s="95"/>
      <c r="AJ9" s="95"/>
      <c r="AK9" s="194" t="s">
        <v>4</v>
      </c>
      <c r="AL9" s="194"/>
      <c r="AM9" s="194"/>
      <c r="AN9" s="194"/>
      <c r="AO9" s="194"/>
      <c r="AP9" s="194"/>
      <c r="AQ9" s="194"/>
      <c r="AR9" s="194"/>
      <c r="AS9" s="194"/>
      <c r="AT9" s="194"/>
      <c r="AU9" s="113" t="s">
        <v>96</v>
      </c>
    </row>
    <row r="10" spans="2:47" ht="15" customHeight="1" thickBot="1">
      <c r="B10" s="99"/>
      <c r="C10" s="100"/>
      <c r="D10" s="109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114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</row>
    <row r="11" spans="2:47" s="116" customFormat="1" ht="21.75" customHeight="1" thickBot="1">
      <c r="B11" s="201" t="s">
        <v>5</v>
      </c>
      <c r="C11" s="202"/>
      <c r="D11" s="187" t="s">
        <v>6</v>
      </c>
      <c r="E11" s="187" t="s">
        <v>7</v>
      </c>
      <c r="F11" s="187" t="s">
        <v>8</v>
      </c>
      <c r="G11" s="187" t="s">
        <v>9</v>
      </c>
      <c r="H11" s="187"/>
      <c r="I11" s="187" t="s">
        <v>10</v>
      </c>
      <c r="J11" s="187" t="s">
        <v>11</v>
      </c>
      <c r="K11" s="187"/>
      <c r="L11" s="187" t="s">
        <v>12</v>
      </c>
      <c r="M11" s="187"/>
      <c r="N11" s="187"/>
      <c r="O11" s="187"/>
      <c r="P11" s="187"/>
      <c r="Q11" s="187"/>
      <c r="R11" s="187"/>
      <c r="S11" s="187"/>
      <c r="T11" s="187" t="s">
        <v>97</v>
      </c>
      <c r="U11" s="187"/>
      <c r="V11" s="187"/>
      <c r="W11" s="187"/>
      <c r="X11" s="187"/>
      <c r="Y11" s="187"/>
      <c r="Z11" s="187"/>
      <c r="AA11" s="195" t="s">
        <v>13</v>
      </c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</row>
    <row r="12" spans="2:47" s="116" customFormat="1" ht="33.75" customHeight="1" thickBot="1">
      <c r="B12" s="197" t="s">
        <v>14</v>
      </c>
      <c r="C12" s="198"/>
      <c r="D12" s="188"/>
      <c r="E12" s="188"/>
      <c r="F12" s="188"/>
      <c r="G12" s="188"/>
      <c r="H12" s="188"/>
      <c r="I12" s="188"/>
      <c r="J12" s="188"/>
      <c r="K12" s="188"/>
      <c r="L12" s="189" t="s">
        <v>15</v>
      </c>
      <c r="M12" s="189"/>
      <c r="N12" s="189" t="s">
        <v>16</v>
      </c>
      <c r="O12" s="189"/>
      <c r="P12" s="189" t="s">
        <v>17</v>
      </c>
      <c r="Q12" s="189"/>
      <c r="R12" s="189"/>
      <c r="S12" s="189"/>
      <c r="T12" s="189" t="s">
        <v>18</v>
      </c>
      <c r="U12" s="189"/>
      <c r="V12" s="189" t="s">
        <v>19</v>
      </c>
      <c r="W12" s="189"/>
      <c r="X12" s="212"/>
      <c r="Y12" s="213"/>
      <c r="Z12" s="189" t="s">
        <v>102</v>
      </c>
      <c r="AA12" s="196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</row>
    <row r="13" spans="2:47" s="116" customFormat="1" ht="36" customHeight="1">
      <c r="B13" s="199"/>
      <c r="C13" s="200"/>
      <c r="D13" s="189"/>
      <c r="E13" s="189"/>
      <c r="F13" s="189"/>
      <c r="G13" s="172" t="s">
        <v>20</v>
      </c>
      <c r="H13" s="172" t="s">
        <v>21</v>
      </c>
      <c r="I13" s="188"/>
      <c r="J13" s="172" t="s">
        <v>20</v>
      </c>
      <c r="K13" s="172" t="s">
        <v>21</v>
      </c>
      <c r="L13" s="172" t="s">
        <v>20</v>
      </c>
      <c r="M13" s="172" t="s">
        <v>21</v>
      </c>
      <c r="N13" s="172" t="s">
        <v>20</v>
      </c>
      <c r="O13" s="172" t="s">
        <v>21</v>
      </c>
      <c r="P13" s="172" t="s">
        <v>20</v>
      </c>
      <c r="Q13" s="172" t="s">
        <v>21</v>
      </c>
      <c r="R13" s="172" t="s">
        <v>20</v>
      </c>
      <c r="S13" s="172" t="s">
        <v>21</v>
      </c>
      <c r="T13" s="172" t="s">
        <v>20</v>
      </c>
      <c r="U13" s="172" t="s">
        <v>21</v>
      </c>
      <c r="V13" s="172" t="s">
        <v>20</v>
      </c>
      <c r="W13" s="172" t="s">
        <v>21</v>
      </c>
      <c r="X13" s="172" t="s">
        <v>20</v>
      </c>
      <c r="Y13" s="172" t="s">
        <v>21</v>
      </c>
      <c r="Z13" s="189"/>
      <c r="AA13" s="196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</row>
    <row r="14" spans="2:47" s="116" customFormat="1" ht="15" customHeight="1">
      <c r="B14" s="118">
        <v>1</v>
      </c>
      <c r="C14" s="172">
        <v>2</v>
      </c>
      <c r="D14" s="172">
        <v>3</v>
      </c>
      <c r="E14" s="119">
        <v>4</v>
      </c>
      <c r="F14" s="119">
        <v>5</v>
      </c>
      <c r="G14" s="119">
        <v>6</v>
      </c>
      <c r="H14" s="119"/>
      <c r="I14" s="119">
        <v>7</v>
      </c>
      <c r="J14" s="119">
        <v>8</v>
      </c>
      <c r="K14" s="119">
        <v>9</v>
      </c>
      <c r="L14" s="119">
        <v>10</v>
      </c>
      <c r="M14" s="119">
        <v>11</v>
      </c>
      <c r="N14" s="119">
        <v>12</v>
      </c>
      <c r="O14" s="119">
        <v>13</v>
      </c>
      <c r="P14" s="119">
        <v>14</v>
      </c>
      <c r="Q14" s="119">
        <v>15</v>
      </c>
      <c r="R14" s="119">
        <v>16</v>
      </c>
      <c r="S14" s="119">
        <v>17</v>
      </c>
      <c r="T14" s="119">
        <v>18</v>
      </c>
      <c r="U14" s="119">
        <v>19</v>
      </c>
      <c r="V14" s="119">
        <v>20</v>
      </c>
      <c r="W14" s="119">
        <v>21</v>
      </c>
      <c r="X14" s="119">
        <v>22</v>
      </c>
      <c r="Y14" s="119">
        <v>23</v>
      </c>
      <c r="Z14" s="119">
        <v>24</v>
      </c>
      <c r="AA14" s="120">
        <v>9</v>
      </c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</row>
    <row r="15" spans="2:47" s="116" customFormat="1" ht="39.75" customHeight="1">
      <c r="B15" s="203" t="s">
        <v>22</v>
      </c>
      <c r="C15" s="204" t="s">
        <v>23</v>
      </c>
      <c r="D15" s="121" t="s">
        <v>24</v>
      </c>
      <c r="E15" s="122">
        <v>1</v>
      </c>
      <c r="F15" s="122">
        <v>18757.65</v>
      </c>
      <c r="G15" s="122"/>
      <c r="H15" s="122">
        <f>F15*G15/100</f>
        <v>0</v>
      </c>
      <c r="I15" s="122">
        <f>F15</f>
        <v>18757.65</v>
      </c>
      <c r="J15" s="122"/>
      <c r="K15" s="122">
        <f>I15*J15/100</f>
        <v>0</v>
      </c>
      <c r="L15" s="122"/>
      <c r="M15" s="122">
        <f>I15*L15/100</f>
        <v>0</v>
      </c>
      <c r="N15" s="122"/>
      <c r="O15" s="122">
        <f>I15*N15/100</f>
        <v>0</v>
      </c>
      <c r="P15" s="122"/>
      <c r="Q15" s="122">
        <f>I15*P15/100</f>
        <v>0</v>
      </c>
      <c r="R15" s="122"/>
      <c r="S15" s="122"/>
      <c r="T15" s="123"/>
      <c r="U15" s="122">
        <f>I15*T15/100</f>
        <v>0</v>
      </c>
      <c r="V15" s="122"/>
      <c r="W15" s="122">
        <f>V15*I15/100</f>
        <v>0</v>
      </c>
      <c r="X15" s="122"/>
      <c r="Y15" s="122"/>
      <c r="Z15" s="122"/>
      <c r="AA15" s="124">
        <f>I15+K15+M15+O15+Q15+S15+U15+W15+Y15+Z15</f>
        <v>18757.65</v>
      </c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</row>
    <row r="16" spans="2:47" s="116" customFormat="1" ht="39.75" customHeight="1">
      <c r="B16" s="203"/>
      <c r="C16" s="205"/>
      <c r="D16" s="121" t="s">
        <v>25</v>
      </c>
      <c r="E16" s="122">
        <v>1</v>
      </c>
      <c r="F16" s="122">
        <f>I16</f>
        <v>16881.885000000002</v>
      </c>
      <c r="G16" s="122"/>
      <c r="H16" s="122">
        <f>F16*G16/100</f>
        <v>0</v>
      </c>
      <c r="I16" s="122">
        <f>I15*0.9</f>
        <v>16881.885000000002</v>
      </c>
      <c r="J16" s="122"/>
      <c r="K16" s="122">
        <f>I16*J16/100</f>
        <v>0</v>
      </c>
      <c r="L16" s="122"/>
      <c r="M16" s="122">
        <f>I16*L16/100</f>
        <v>0</v>
      </c>
      <c r="N16" s="122"/>
      <c r="O16" s="122">
        <f>I16*N16/100</f>
        <v>0</v>
      </c>
      <c r="P16" s="122"/>
      <c r="Q16" s="122">
        <f>I16*P16/100</f>
        <v>0</v>
      </c>
      <c r="R16" s="122"/>
      <c r="S16" s="122"/>
      <c r="T16" s="123">
        <v>20</v>
      </c>
      <c r="U16" s="122">
        <f>I16*T16/100</f>
        <v>3376.377000000001</v>
      </c>
      <c r="V16" s="122"/>
      <c r="W16" s="122">
        <f>V16*I16/100</f>
        <v>0</v>
      </c>
      <c r="X16" s="122"/>
      <c r="Y16" s="122"/>
      <c r="Z16" s="122"/>
      <c r="AA16" s="124">
        <f>I16+K16+M16+O16+Q16+S16+U16+W16+Y16+Z16</f>
        <v>20258.262000000002</v>
      </c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</row>
    <row r="17" spans="2:47" s="116" customFormat="1" ht="39" customHeight="1">
      <c r="B17" s="203"/>
      <c r="C17" s="205"/>
      <c r="D17" s="121" t="s">
        <v>26</v>
      </c>
      <c r="E17" s="122">
        <v>1</v>
      </c>
      <c r="F17" s="122">
        <f>I17</f>
        <v>16881.885000000002</v>
      </c>
      <c r="G17" s="122"/>
      <c r="H17" s="122">
        <f>F17*G17/100</f>
        <v>0</v>
      </c>
      <c r="I17" s="122">
        <f>I15*90%</f>
        <v>16881.885000000002</v>
      </c>
      <c r="J17" s="122"/>
      <c r="K17" s="122">
        <f>I17*J17/100</f>
        <v>0</v>
      </c>
      <c r="L17" s="122"/>
      <c r="M17" s="122">
        <f>I17*L17/100</f>
        <v>0</v>
      </c>
      <c r="N17" s="122"/>
      <c r="O17" s="122">
        <f>I17*N17/100</f>
        <v>0</v>
      </c>
      <c r="P17" s="122"/>
      <c r="Q17" s="122">
        <f>I17*P17/100</f>
        <v>0</v>
      </c>
      <c r="R17" s="122"/>
      <c r="S17" s="122"/>
      <c r="T17" s="123">
        <v>20</v>
      </c>
      <c r="U17" s="122">
        <f>I17*T17/100</f>
        <v>3376.377000000001</v>
      </c>
      <c r="V17" s="122"/>
      <c r="W17" s="122">
        <f>V17*I17/100</f>
        <v>0</v>
      </c>
      <c r="X17" s="122"/>
      <c r="Y17" s="122"/>
      <c r="Z17" s="122"/>
      <c r="AA17" s="124">
        <f>I17+K17+M17+O17+Q17+S17+U17+W17+Y17+Z17</f>
        <v>20258.262000000002</v>
      </c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</row>
    <row r="18" spans="2:47" s="116" customFormat="1" ht="39.75" customHeight="1">
      <c r="B18" s="203"/>
      <c r="C18" s="205"/>
      <c r="D18" s="121" t="s">
        <v>105</v>
      </c>
      <c r="E18" s="122">
        <v>1</v>
      </c>
      <c r="F18" s="122">
        <v>16881.89</v>
      </c>
      <c r="G18" s="122"/>
      <c r="H18" s="122">
        <f>F18*G18/100</f>
        <v>0</v>
      </c>
      <c r="I18" s="122">
        <f>F18</f>
        <v>16881.89</v>
      </c>
      <c r="J18" s="122"/>
      <c r="K18" s="122">
        <f>I18*J18/100</f>
        <v>0</v>
      </c>
      <c r="L18" s="122"/>
      <c r="M18" s="122">
        <f>I18*L18/100</f>
        <v>0</v>
      </c>
      <c r="N18" s="122"/>
      <c r="O18" s="122">
        <f>I18*N18/100</f>
        <v>0</v>
      </c>
      <c r="P18" s="122"/>
      <c r="Q18" s="122">
        <f>I18*P18/100</f>
        <v>0</v>
      </c>
      <c r="R18" s="122"/>
      <c r="S18" s="122"/>
      <c r="T18" s="123"/>
      <c r="U18" s="122">
        <f>I18*T18/100</f>
        <v>0</v>
      </c>
      <c r="V18" s="122"/>
      <c r="W18" s="122">
        <f>V18*I18/100</f>
        <v>0</v>
      </c>
      <c r="X18" s="122"/>
      <c r="Y18" s="122"/>
      <c r="Z18" s="122"/>
      <c r="AA18" s="124">
        <f>I18+K18+M18+O18+Q18+S18+U18+W18+Y18+Z18</f>
        <v>16881.89</v>
      </c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</row>
    <row r="19" spans="2:47" s="116" customFormat="1" ht="38.25" customHeight="1">
      <c r="B19" s="203"/>
      <c r="C19" s="205"/>
      <c r="D19" s="121" t="s">
        <v>30</v>
      </c>
      <c r="E19" s="122">
        <v>1</v>
      </c>
      <c r="F19" s="122">
        <f>I19</f>
        <v>16881.885000000002</v>
      </c>
      <c r="G19" s="122"/>
      <c r="H19" s="122">
        <f>F19*G19/100</f>
        <v>0</v>
      </c>
      <c r="I19" s="122">
        <f>I15*90%</f>
        <v>16881.885000000002</v>
      </c>
      <c r="J19" s="122"/>
      <c r="K19" s="122">
        <f>I19*J19/100</f>
        <v>0</v>
      </c>
      <c r="L19" s="122"/>
      <c r="M19" s="122">
        <f>I19*L19/100</f>
        <v>0</v>
      </c>
      <c r="N19" s="122"/>
      <c r="O19" s="122">
        <f>I19*N19/100</f>
        <v>0</v>
      </c>
      <c r="P19" s="122"/>
      <c r="Q19" s="122">
        <f>I19*P19/100</f>
        <v>0</v>
      </c>
      <c r="R19" s="122"/>
      <c r="S19" s="122"/>
      <c r="T19" s="123"/>
      <c r="U19" s="122">
        <f>I19*T19/100</f>
        <v>0</v>
      </c>
      <c r="V19" s="122"/>
      <c r="W19" s="122">
        <f>V19*I19/100</f>
        <v>0</v>
      </c>
      <c r="X19" s="122"/>
      <c r="Y19" s="122"/>
      <c r="Z19" s="122"/>
      <c r="AA19" s="124">
        <f>I19+K19+M19+O19+Q19+S19+U19+W19+Y19+Z19</f>
        <v>16881.885000000002</v>
      </c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</row>
    <row r="20" spans="2:47" s="116" customFormat="1" ht="37.5" customHeight="1">
      <c r="B20" s="203"/>
      <c r="C20" s="206"/>
      <c r="D20" s="126" t="s">
        <v>31</v>
      </c>
      <c r="E20" s="127">
        <f>SUM(E15:E19)</f>
        <v>5</v>
      </c>
      <c r="F20" s="127"/>
      <c r="G20" s="127"/>
      <c r="H20" s="127">
        <f>SUM(H15:H19)</f>
        <v>0</v>
      </c>
      <c r="I20" s="127">
        <f>SUM(I15:I19)</f>
        <v>86285.195</v>
      </c>
      <c r="J20" s="127"/>
      <c r="K20" s="127">
        <f>SUM(K15:K19)</f>
        <v>0</v>
      </c>
      <c r="L20" s="127"/>
      <c r="M20" s="127">
        <f>SUM(M15:M19)</f>
        <v>0</v>
      </c>
      <c r="N20" s="127"/>
      <c r="O20" s="127">
        <f>SUM(O15:O19)</f>
        <v>0</v>
      </c>
      <c r="P20" s="127"/>
      <c r="Q20" s="127">
        <f>SUM(Q15:Q19)</f>
        <v>0</v>
      </c>
      <c r="R20" s="127">
        <f>SUM(R15:R19)</f>
        <v>0</v>
      </c>
      <c r="S20" s="127">
        <f>SUM(S15:S19)</f>
        <v>0</v>
      </c>
      <c r="T20" s="128">
        <f>SUM(T15:T19)</f>
        <v>40</v>
      </c>
      <c r="U20" s="127">
        <f>SUM(U15:U19)</f>
        <v>6752.754000000002</v>
      </c>
      <c r="V20" s="127"/>
      <c r="W20" s="127">
        <f>SUM(W15:W19)</f>
        <v>0</v>
      </c>
      <c r="X20" s="127">
        <f>SUM(X15:X19)</f>
        <v>0</v>
      </c>
      <c r="Y20" s="127">
        <f>SUM(Y15:Y19)</f>
        <v>0</v>
      </c>
      <c r="Z20" s="127"/>
      <c r="AA20" s="129">
        <f>SUM(AA15:AA19)</f>
        <v>93037.94900000002</v>
      </c>
      <c r="AB20" s="130"/>
      <c r="AC20" s="130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</row>
    <row r="21" spans="2:47" s="116" customFormat="1" ht="38.25" customHeight="1">
      <c r="B21" s="203"/>
      <c r="C21" s="207"/>
      <c r="D21" s="121" t="s">
        <v>25</v>
      </c>
      <c r="E21" s="122">
        <v>1</v>
      </c>
      <c r="F21" s="122">
        <f>I21</f>
        <v>16881.885000000002</v>
      </c>
      <c r="G21" s="122"/>
      <c r="H21" s="122">
        <f>F21*G21/100</f>
        <v>0</v>
      </c>
      <c r="I21" s="122">
        <f>I15*90%</f>
        <v>16881.885000000002</v>
      </c>
      <c r="J21" s="122"/>
      <c r="K21" s="122">
        <f>I21*J21/100</f>
        <v>0</v>
      </c>
      <c r="L21" s="122"/>
      <c r="M21" s="122">
        <f>I21*L21/100</f>
        <v>0</v>
      </c>
      <c r="N21" s="122"/>
      <c r="O21" s="122">
        <f>I21*N21/100</f>
        <v>0</v>
      </c>
      <c r="P21" s="122"/>
      <c r="Q21" s="122">
        <f>I21*P21/100</f>
        <v>0</v>
      </c>
      <c r="R21" s="122"/>
      <c r="S21" s="122"/>
      <c r="T21" s="123"/>
      <c r="U21" s="122">
        <f>I21*T21/100</f>
        <v>0</v>
      </c>
      <c r="V21" s="122"/>
      <c r="W21" s="122">
        <f>V21*I21/100</f>
        <v>0</v>
      </c>
      <c r="X21" s="122"/>
      <c r="Y21" s="122"/>
      <c r="Z21" s="122"/>
      <c r="AA21" s="124">
        <f>I21+K21+M21+O21+Q21+S21+U21+W21+Y21+Z21</f>
        <v>16881.885000000002</v>
      </c>
      <c r="AB21" s="130"/>
      <c r="AC21" s="130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</row>
    <row r="22" spans="2:47" s="116" customFormat="1" ht="39.75" customHeight="1" hidden="1">
      <c r="B22" s="203"/>
      <c r="C22" s="207"/>
      <c r="D22" s="121"/>
      <c r="E22" s="122"/>
      <c r="F22" s="122"/>
      <c r="G22" s="122"/>
      <c r="H22" s="122">
        <f>F22*G22/100</f>
        <v>0</v>
      </c>
      <c r="I22" s="122">
        <f>(F22+H22)*E22</f>
        <v>0</v>
      </c>
      <c r="J22" s="122"/>
      <c r="K22" s="122">
        <f>I22*J22/100</f>
        <v>0</v>
      </c>
      <c r="L22" s="122"/>
      <c r="M22" s="122">
        <f>I22*L22/100</f>
        <v>0</v>
      </c>
      <c r="N22" s="122"/>
      <c r="O22" s="122">
        <f>I22*N22/100</f>
        <v>0</v>
      </c>
      <c r="P22" s="122"/>
      <c r="Q22" s="122">
        <f>I22*P22/100</f>
        <v>0</v>
      </c>
      <c r="R22" s="122"/>
      <c r="S22" s="122"/>
      <c r="T22" s="123"/>
      <c r="U22" s="122">
        <f>I22*T22/100</f>
        <v>0</v>
      </c>
      <c r="V22" s="122"/>
      <c r="W22" s="122">
        <f>V22*I22/100</f>
        <v>0</v>
      </c>
      <c r="X22" s="122"/>
      <c r="Y22" s="122"/>
      <c r="Z22" s="122"/>
      <c r="AA22" s="124">
        <f>I22+K22+M22+O22+Q22+S22+U22+W22+Y22+Z22</f>
        <v>0</v>
      </c>
      <c r="AB22" s="130"/>
      <c r="AC22" s="130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</row>
    <row r="23" spans="2:47" s="116" customFormat="1" ht="39.75" customHeight="1" hidden="1">
      <c r="B23" s="203"/>
      <c r="C23" s="207"/>
      <c r="D23" s="121"/>
      <c r="E23" s="122"/>
      <c r="F23" s="122"/>
      <c r="G23" s="122"/>
      <c r="H23" s="122">
        <f>F23*G23/100</f>
        <v>0</v>
      </c>
      <c r="I23" s="122">
        <f>(F23+H23)*E23</f>
        <v>0</v>
      </c>
      <c r="J23" s="122"/>
      <c r="K23" s="122">
        <f>I23*J23/100</f>
        <v>0</v>
      </c>
      <c r="L23" s="122"/>
      <c r="M23" s="122">
        <f>I23*L23/100</f>
        <v>0</v>
      </c>
      <c r="N23" s="122"/>
      <c r="O23" s="122">
        <f>I23*N23/100</f>
        <v>0</v>
      </c>
      <c r="P23" s="122"/>
      <c r="Q23" s="122">
        <f>I23*P23/100</f>
        <v>0</v>
      </c>
      <c r="R23" s="122"/>
      <c r="S23" s="122"/>
      <c r="T23" s="123"/>
      <c r="U23" s="122">
        <f>I23*T23/100</f>
        <v>0</v>
      </c>
      <c r="V23" s="122"/>
      <c r="W23" s="122">
        <f>V23*I23/100</f>
        <v>0</v>
      </c>
      <c r="X23" s="122"/>
      <c r="Y23" s="122"/>
      <c r="Z23" s="122"/>
      <c r="AA23" s="124">
        <f>I23+K23+M23+O23+Q23+S23+U23+W23+Y23+Z23</f>
        <v>0</v>
      </c>
      <c r="AB23" s="130"/>
      <c r="AC23" s="130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</row>
    <row r="24" spans="2:47" s="116" customFormat="1" ht="39.75" customHeight="1">
      <c r="B24" s="203"/>
      <c r="C24" s="207"/>
      <c r="D24" s="126" t="s">
        <v>34</v>
      </c>
      <c r="E24" s="127">
        <f>SUM(E21:E23)</f>
        <v>1</v>
      </c>
      <c r="F24" s="127"/>
      <c r="G24" s="127"/>
      <c r="H24" s="127">
        <f>SUM(H21:H23)</f>
        <v>0</v>
      </c>
      <c r="I24" s="127">
        <f>SUM(I21:I23)</f>
        <v>16881.885000000002</v>
      </c>
      <c r="J24" s="127"/>
      <c r="K24" s="127">
        <f>SUM(K21:K23)</f>
        <v>0</v>
      </c>
      <c r="L24" s="127"/>
      <c r="M24" s="127">
        <f>SUM(M21:M23)</f>
        <v>0</v>
      </c>
      <c r="N24" s="127"/>
      <c r="O24" s="127">
        <f>SUM(O21:O23)</f>
        <v>0</v>
      </c>
      <c r="P24" s="127"/>
      <c r="Q24" s="127">
        <f>SUM(Q21:Q23)</f>
        <v>0</v>
      </c>
      <c r="R24" s="127">
        <f>SUM(R21:R23)</f>
        <v>0</v>
      </c>
      <c r="S24" s="127">
        <f>SUM(S21:S23)</f>
        <v>0</v>
      </c>
      <c r="T24" s="128"/>
      <c r="U24" s="127">
        <f>SUM(U21:U23)</f>
        <v>0</v>
      </c>
      <c r="V24" s="127"/>
      <c r="W24" s="127">
        <f>SUM(W21:W23)</f>
        <v>0</v>
      </c>
      <c r="X24" s="127">
        <f>SUM(X21:X23)</f>
        <v>0</v>
      </c>
      <c r="Y24" s="127">
        <f>SUM(Y21:Y23)</f>
        <v>0</v>
      </c>
      <c r="Z24" s="127"/>
      <c r="AA24" s="129">
        <f>SUM(AA21:AA23)</f>
        <v>16881.885000000002</v>
      </c>
      <c r="AB24" s="130"/>
      <c r="AC24" s="130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</row>
    <row r="25" spans="2:47" s="116" customFormat="1" ht="39.75" customHeight="1">
      <c r="B25" s="131"/>
      <c r="C25" s="132"/>
      <c r="D25" s="133" t="s">
        <v>35</v>
      </c>
      <c r="E25" s="134">
        <f>E24+E20</f>
        <v>6</v>
      </c>
      <c r="F25" s="134"/>
      <c r="G25" s="134"/>
      <c r="H25" s="134">
        <f>H24+H20</f>
        <v>0</v>
      </c>
      <c r="I25" s="134">
        <f>I24+I20</f>
        <v>103167.08000000002</v>
      </c>
      <c r="J25" s="134"/>
      <c r="K25" s="134">
        <f>K24+K20</f>
        <v>0</v>
      </c>
      <c r="L25" s="134"/>
      <c r="M25" s="134">
        <f>M24+M20</f>
        <v>0</v>
      </c>
      <c r="N25" s="134"/>
      <c r="O25" s="134">
        <f>O24+O20</f>
        <v>0</v>
      </c>
      <c r="P25" s="134"/>
      <c r="Q25" s="134">
        <f>Q24+Q20</f>
        <v>0</v>
      </c>
      <c r="R25" s="134">
        <f>R24+R20</f>
        <v>0</v>
      </c>
      <c r="S25" s="134">
        <f>S24+S20</f>
        <v>0</v>
      </c>
      <c r="T25" s="135"/>
      <c r="U25" s="134">
        <f>U24+U20</f>
        <v>6752.754000000002</v>
      </c>
      <c r="V25" s="134"/>
      <c r="W25" s="134">
        <f>W24+W20</f>
        <v>0</v>
      </c>
      <c r="X25" s="134">
        <f>X24+X20</f>
        <v>0</v>
      </c>
      <c r="Y25" s="134">
        <f>Y24+Y20</f>
        <v>0</v>
      </c>
      <c r="Z25" s="134"/>
      <c r="AA25" s="136">
        <f>AA24+AA20</f>
        <v>109919.83400000003</v>
      </c>
      <c r="AB25" s="130"/>
      <c r="AC25" s="130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</row>
    <row r="26" spans="2:47" s="116" customFormat="1" ht="39.75" customHeight="1">
      <c r="B26" s="203" t="s">
        <v>36</v>
      </c>
      <c r="C26" s="207" t="s">
        <v>23</v>
      </c>
      <c r="D26" s="121" t="s">
        <v>37</v>
      </c>
      <c r="E26" s="122">
        <v>1</v>
      </c>
      <c r="F26" s="122">
        <v>9668</v>
      </c>
      <c r="G26" s="122">
        <v>25</v>
      </c>
      <c r="H26" s="122">
        <f>F26*G26/100</f>
        <v>2417</v>
      </c>
      <c r="I26" s="122">
        <f>(F26+H26)*E26</f>
        <v>12085</v>
      </c>
      <c r="J26" s="122"/>
      <c r="K26" s="122">
        <f>I26*J26/100</f>
        <v>0</v>
      </c>
      <c r="L26" s="122"/>
      <c r="M26" s="122">
        <f>I26*L26/100</f>
        <v>0</v>
      </c>
      <c r="N26" s="122"/>
      <c r="O26" s="122">
        <f>I26*N26/100</f>
        <v>0</v>
      </c>
      <c r="P26" s="122"/>
      <c r="Q26" s="122">
        <f>I26*P26/100</f>
        <v>0</v>
      </c>
      <c r="R26" s="122"/>
      <c r="S26" s="122"/>
      <c r="T26" s="123"/>
      <c r="U26" s="122">
        <f>I26*T26/100</f>
        <v>0</v>
      </c>
      <c r="V26" s="122"/>
      <c r="W26" s="122">
        <f>V26*I26/100</f>
        <v>0</v>
      </c>
      <c r="X26" s="122"/>
      <c r="Y26" s="122"/>
      <c r="Z26" s="122"/>
      <c r="AA26" s="124">
        <f>I26+K26+M26+O26+Q26+S26+U26+W26+Y26+Z26</f>
        <v>12085</v>
      </c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</row>
    <row r="27" spans="2:47" s="116" customFormat="1" ht="39.75" customHeight="1">
      <c r="B27" s="203"/>
      <c r="C27" s="207"/>
      <c r="D27" s="121" t="s">
        <v>38</v>
      </c>
      <c r="E27" s="122">
        <v>1</v>
      </c>
      <c r="F27" s="122">
        <v>8783</v>
      </c>
      <c r="G27" s="122">
        <v>25</v>
      </c>
      <c r="H27" s="122">
        <f>F27*G27/100</f>
        <v>2195.75</v>
      </c>
      <c r="I27" s="122">
        <f>(F27+H27)*E27</f>
        <v>10978.75</v>
      </c>
      <c r="J27" s="122"/>
      <c r="K27" s="122">
        <f>I27*J27/100</f>
        <v>0</v>
      </c>
      <c r="L27" s="122"/>
      <c r="M27" s="122">
        <f>I27*L27/100</f>
        <v>0</v>
      </c>
      <c r="N27" s="122"/>
      <c r="O27" s="122">
        <f>I27*N27/100</f>
        <v>0</v>
      </c>
      <c r="P27" s="122"/>
      <c r="Q27" s="122">
        <f>I27*P27/100</f>
        <v>0</v>
      </c>
      <c r="R27" s="122"/>
      <c r="S27" s="122"/>
      <c r="T27" s="123"/>
      <c r="U27" s="122">
        <f>I27*T27/100</f>
        <v>0</v>
      </c>
      <c r="V27" s="122"/>
      <c r="W27" s="122">
        <f>V27*I27/100</f>
        <v>0</v>
      </c>
      <c r="X27" s="122"/>
      <c r="Y27" s="122"/>
      <c r="Z27" s="122">
        <v>184.25</v>
      </c>
      <c r="AA27" s="124">
        <f>I27+K27+M27+O27+Q27+S27+U27+W27+Y27+Z27</f>
        <v>11163</v>
      </c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</row>
    <row r="28" spans="2:47" s="116" customFormat="1" ht="39.75" customHeight="1">
      <c r="B28" s="203"/>
      <c r="C28" s="207"/>
      <c r="D28" s="121" t="s">
        <v>40</v>
      </c>
      <c r="E28" s="122">
        <v>1.5</v>
      </c>
      <c r="F28" s="122">
        <v>9485</v>
      </c>
      <c r="G28" s="122">
        <v>25</v>
      </c>
      <c r="H28" s="122">
        <f>F28*G28/100</f>
        <v>2371.25</v>
      </c>
      <c r="I28" s="122">
        <f>(F28+H28)*E28</f>
        <v>17784.375</v>
      </c>
      <c r="J28" s="122"/>
      <c r="K28" s="122">
        <f>I28*J28/100</f>
        <v>0</v>
      </c>
      <c r="L28" s="122"/>
      <c r="M28" s="122">
        <f>I28*L28/100</f>
        <v>0</v>
      </c>
      <c r="N28" s="122"/>
      <c r="O28" s="122">
        <f>I28*N28/100</f>
        <v>0</v>
      </c>
      <c r="P28" s="122"/>
      <c r="Q28" s="122">
        <f>I28*P28/100</f>
        <v>0</v>
      </c>
      <c r="R28" s="122"/>
      <c r="S28" s="122"/>
      <c r="T28" s="123"/>
      <c r="U28" s="122">
        <f>I28*T28/100</f>
        <v>0</v>
      </c>
      <c r="V28" s="122"/>
      <c r="W28" s="122">
        <f>V28*I28/100</f>
        <v>0</v>
      </c>
      <c r="X28" s="122"/>
      <c r="Y28" s="122"/>
      <c r="Z28" s="122"/>
      <c r="AA28" s="124">
        <f>I28+K28+M28+O28+Q28+S28+U28+W28+Y28+Z28</f>
        <v>17784.375</v>
      </c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</row>
    <row r="29" spans="2:47" s="116" customFormat="1" ht="39.75" customHeight="1">
      <c r="B29" s="203"/>
      <c r="C29" s="207"/>
      <c r="D29" s="121" t="s">
        <v>42</v>
      </c>
      <c r="E29" s="122">
        <v>1</v>
      </c>
      <c r="F29" s="122">
        <v>9574</v>
      </c>
      <c r="G29" s="122">
        <v>25</v>
      </c>
      <c r="H29" s="122">
        <f>F29*G29/100</f>
        <v>2393.5</v>
      </c>
      <c r="I29" s="122">
        <f>(F29+H29)*E29</f>
        <v>11967.5</v>
      </c>
      <c r="J29" s="122"/>
      <c r="K29" s="122">
        <f>I29*J29/100</f>
        <v>0</v>
      </c>
      <c r="L29" s="122"/>
      <c r="M29" s="122">
        <f>I29*L29/100</f>
        <v>0</v>
      </c>
      <c r="N29" s="122"/>
      <c r="O29" s="122">
        <f>I29*N29/100</f>
        <v>0</v>
      </c>
      <c r="P29" s="122"/>
      <c r="Q29" s="122">
        <f>I29*P29/100</f>
        <v>0</v>
      </c>
      <c r="R29" s="122"/>
      <c r="S29" s="122"/>
      <c r="T29" s="123"/>
      <c r="U29" s="122">
        <f>I29*T29/100</f>
        <v>0</v>
      </c>
      <c r="V29" s="122"/>
      <c r="W29" s="122">
        <f>V29*I29/100</f>
        <v>0</v>
      </c>
      <c r="X29" s="122"/>
      <c r="Y29" s="122"/>
      <c r="Z29" s="122"/>
      <c r="AA29" s="124">
        <f>I29+K29+M29+O29+Q29+S29+U29+W29+Y29+Z29</f>
        <v>11967.5</v>
      </c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</row>
    <row r="30" spans="2:47" s="116" customFormat="1" ht="39.75" customHeight="1">
      <c r="B30" s="203"/>
      <c r="C30" s="207"/>
      <c r="D30" s="121" t="s">
        <v>43</v>
      </c>
      <c r="E30" s="122">
        <v>1</v>
      </c>
      <c r="F30" s="122">
        <v>10404</v>
      </c>
      <c r="G30" s="122">
        <v>25</v>
      </c>
      <c r="H30" s="122">
        <f>F30*G30/100</f>
        <v>2601</v>
      </c>
      <c r="I30" s="122">
        <f>(F30+H30)*E30</f>
        <v>13005</v>
      </c>
      <c r="J30" s="122">
        <v>20</v>
      </c>
      <c r="K30" s="122">
        <f>I30*J30/100</f>
        <v>2601</v>
      </c>
      <c r="L30" s="122"/>
      <c r="M30" s="122">
        <f>I30*L30/100</f>
        <v>0</v>
      </c>
      <c r="N30" s="122"/>
      <c r="O30" s="122">
        <f>I30*N30/100</f>
        <v>0</v>
      </c>
      <c r="P30" s="122"/>
      <c r="Q30" s="122">
        <f>I30*P30/100</f>
        <v>0</v>
      </c>
      <c r="R30" s="122"/>
      <c r="S30" s="122"/>
      <c r="T30" s="123"/>
      <c r="U30" s="122">
        <f>I30*T30/100</f>
        <v>0</v>
      </c>
      <c r="V30" s="122"/>
      <c r="W30" s="122">
        <f>V30*I30/100</f>
        <v>0</v>
      </c>
      <c r="X30" s="122"/>
      <c r="Y30" s="122"/>
      <c r="Z30" s="122"/>
      <c r="AA30" s="124">
        <f>I30+K30+M30+O30+Q30+S30+U30+W30+Y30+Z30</f>
        <v>15606</v>
      </c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</row>
    <row r="31" spans="2:47" s="116" customFormat="1" ht="39.75" customHeight="1">
      <c r="B31" s="203"/>
      <c r="C31" s="207"/>
      <c r="D31" s="126" t="s">
        <v>31</v>
      </c>
      <c r="E31" s="127">
        <f>SUM(E26:E30)</f>
        <v>5.5</v>
      </c>
      <c r="F31" s="127"/>
      <c r="G31" s="127"/>
      <c r="H31" s="127">
        <f>SUM(H26:H30)</f>
        <v>11978.5</v>
      </c>
      <c r="I31" s="127">
        <f>SUM(I26:I30)</f>
        <v>65820.625</v>
      </c>
      <c r="J31" s="127"/>
      <c r="K31" s="127">
        <f aca="true" t="shared" si="0" ref="K31:AA31">SUM(K26:K30)</f>
        <v>2601</v>
      </c>
      <c r="L31" s="127">
        <f t="shared" si="0"/>
        <v>0</v>
      </c>
      <c r="M31" s="127">
        <f t="shared" si="0"/>
        <v>0</v>
      </c>
      <c r="N31" s="127">
        <f t="shared" si="0"/>
        <v>0</v>
      </c>
      <c r="O31" s="127">
        <f t="shared" si="0"/>
        <v>0</v>
      </c>
      <c r="P31" s="127">
        <f t="shared" si="0"/>
        <v>0</v>
      </c>
      <c r="Q31" s="127">
        <f t="shared" si="0"/>
        <v>0</v>
      </c>
      <c r="R31" s="127">
        <f t="shared" si="0"/>
        <v>0</v>
      </c>
      <c r="S31" s="127">
        <f t="shared" si="0"/>
        <v>0</v>
      </c>
      <c r="T31" s="128">
        <f t="shared" si="0"/>
        <v>0</v>
      </c>
      <c r="U31" s="127">
        <f t="shared" si="0"/>
        <v>0</v>
      </c>
      <c r="V31" s="127">
        <f t="shared" si="0"/>
        <v>0</v>
      </c>
      <c r="W31" s="127">
        <f t="shared" si="0"/>
        <v>0</v>
      </c>
      <c r="X31" s="127">
        <f t="shared" si="0"/>
        <v>0</v>
      </c>
      <c r="Y31" s="127">
        <f t="shared" si="0"/>
        <v>0</v>
      </c>
      <c r="Z31" s="127"/>
      <c r="AA31" s="129">
        <f t="shared" si="0"/>
        <v>68605.875</v>
      </c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</row>
    <row r="32" spans="2:47" s="116" customFormat="1" ht="39.75" customHeight="1">
      <c r="B32" s="203"/>
      <c r="C32" s="208" t="s">
        <v>32</v>
      </c>
      <c r="D32" s="121" t="s">
        <v>111</v>
      </c>
      <c r="E32" s="122">
        <v>1</v>
      </c>
      <c r="F32" s="122">
        <v>9668</v>
      </c>
      <c r="G32" s="122">
        <v>25</v>
      </c>
      <c r="H32" s="122">
        <f aca="true" t="shared" si="1" ref="H32:H37">F32*G32/100</f>
        <v>2417</v>
      </c>
      <c r="I32" s="122">
        <f aca="true" t="shared" si="2" ref="I32:I37">(F32+H32)*E32</f>
        <v>12085</v>
      </c>
      <c r="J32" s="122"/>
      <c r="K32" s="122">
        <f aca="true" t="shared" si="3" ref="K32:K37">I32*J32/100</f>
        <v>0</v>
      </c>
      <c r="L32" s="122"/>
      <c r="M32" s="122">
        <f aca="true" t="shared" si="4" ref="M32:M37">I32*L32/100</f>
        <v>0</v>
      </c>
      <c r="N32" s="122"/>
      <c r="O32" s="122">
        <f aca="true" t="shared" si="5" ref="O32:O37">I32*N32/100</f>
        <v>0</v>
      </c>
      <c r="P32" s="122"/>
      <c r="Q32" s="122"/>
      <c r="R32" s="122"/>
      <c r="S32" s="122"/>
      <c r="T32" s="123"/>
      <c r="U32" s="122">
        <f aca="true" t="shared" si="6" ref="U32:U37">I32*T32/100</f>
        <v>0</v>
      </c>
      <c r="V32" s="122"/>
      <c r="W32" s="122">
        <f aca="true" t="shared" si="7" ref="W32:W37">V32*I32/100</f>
        <v>0</v>
      </c>
      <c r="X32" s="122"/>
      <c r="Y32" s="122"/>
      <c r="Z32" s="122"/>
      <c r="AA32" s="124">
        <f>I32+K32+M32+O32+U32+W32+Z32</f>
        <v>12085</v>
      </c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</row>
    <row r="33" spans="2:47" s="116" customFormat="1" ht="44.25" customHeight="1">
      <c r="B33" s="203"/>
      <c r="C33" s="209"/>
      <c r="D33" s="121" t="s">
        <v>41</v>
      </c>
      <c r="E33" s="122">
        <v>10</v>
      </c>
      <c r="F33" s="122">
        <v>9574</v>
      </c>
      <c r="G33" s="122">
        <v>25</v>
      </c>
      <c r="H33" s="122">
        <f t="shared" si="1"/>
        <v>2393.5</v>
      </c>
      <c r="I33" s="122">
        <f t="shared" si="2"/>
        <v>119675</v>
      </c>
      <c r="J33" s="122"/>
      <c r="K33" s="122">
        <f t="shared" si="3"/>
        <v>0</v>
      </c>
      <c r="L33" s="122"/>
      <c r="M33" s="122">
        <f t="shared" si="4"/>
        <v>0</v>
      </c>
      <c r="N33" s="122"/>
      <c r="O33" s="122">
        <f t="shared" si="5"/>
        <v>0</v>
      </c>
      <c r="P33" s="122"/>
      <c r="Q33" s="122">
        <f>I33*P33/100</f>
        <v>0</v>
      </c>
      <c r="R33" s="122"/>
      <c r="S33" s="122"/>
      <c r="T33" s="123"/>
      <c r="U33" s="122">
        <f t="shared" si="6"/>
        <v>0</v>
      </c>
      <c r="V33" s="122"/>
      <c r="W33" s="122">
        <f t="shared" si="7"/>
        <v>0</v>
      </c>
      <c r="X33" s="122"/>
      <c r="Y33" s="122"/>
      <c r="Z33" s="122"/>
      <c r="AA33" s="124">
        <f>I33+K33+M33+O33+Q33+S33+U33+W33+Y33+Z33</f>
        <v>119675</v>
      </c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</row>
    <row r="34" spans="2:47" s="116" customFormat="1" ht="39.75" customHeight="1">
      <c r="B34" s="203"/>
      <c r="C34" s="209"/>
      <c r="D34" s="121" t="s">
        <v>45</v>
      </c>
      <c r="E34" s="122">
        <v>1.25</v>
      </c>
      <c r="F34" s="122">
        <v>8783</v>
      </c>
      <c r="G34" s="122">
        <v>25</v>
      </c>
      <c r="H34" s="122">
        <f>F34*G34/100</f>
        <v>2195.75</v>
      </c>
      <c r="I34" s="122">
        <f t="shared" si="2"/>
        <v>13723.4375</v>
      </c>
      <c r="J34" s="122"/>
      <c r="K34" s="122">
        <f t="shared" si="3"/>
        <v>0</v>
      </c>
      <c r="L34" s="122"/>
      <c r="M34" s="122">
        <f t="shared" si="4"/>
        <v>0</v>
      </c>
      <c r="N34" s="122"/>
      <c r="O34" s="122">
        <f t="shared" si="5"/>
        <v>0</v>
      </c>
      <c r="P34" s="122"/>
      <c r="Q34" s="122">
        <f>I34*P34/100</f>
        <v>0</v>
      </c>
      <c r="R34" s="122"/>
      <c r="S34" s="122"/>
      <c r="T34" s="123"/>
      <c r="U34" s="122">
        <f t="shared" si="6"/>
        <v>0</v>
      </c>
      <c r="V34" s="122"/>
      <c r="W34" s="122">
        <f t="shared" si="7"/>
        <v>0</v>
      </c>
      <c r="X34" s="122"/>
      <c r="Y34" s="122"/>
      <c r="Z34" s="122"/>
      <c r="AA34" s="124">
        <f>I34+K34+M34+O34+Q34+S34+U34+W34+Y34+Z34</f>
        <v>13723.4375</v>
      </c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</row>
    <row r="35" spans="2:47" s="116" customFormat="1" ht="38.25" customHeight="1">
      <c r="B35" s="203"/>
      <c r="C35" s="209"/>
      <c r="D35" s="121" t="s">
        <v>43</v>
      </c>
      <c r="E35" s="122">
        <v>1</v>
      </c>
      <c r="F35" s="122">
        <v>9668</v>
      </c>
      <c r="G35" s="122">
        <v>25</v>
      </c>
      <c r="H35" s="122">
        <f t="shared" si="1"/>
        <v>2417</v>
      </c>
      <c r="I35" s="122">
        <f t="shared" si="2"/>
        <v>12085</v>
      </c>
      <c r="J35" s="122">
        <v>20</v>
      </c>
      <c r="K35" s="122">
        <f t="shared" si="3"/>
        <v>2417</v>
      </c>
      <c r="L35" s="122"/>
      <c r="M35" s="122">
        <f t="shared" si="4"/>
        <v>0</v>
      </c>
      <c r="N35" s="122"/>
      <c r="O35" s="122">
        <f t="shared" si="5"/>
        <v>0</v>
      </c>
      <c r="P35" s="122"/>
      <c r="Q35" s="122">
        <f>I35*P35/100</f>
        <v>0</v>
      </c>
      <c r="R35" s="122"/>
      <c r="S35" s="122"/>
      <c r="T35" s="123"/>
      <c r="U35" s="122">
        <f t="shared" si="6"/>
        <v>0</v>
      </c>
      <c r="V35" s="122"/>
      <c r="W35" s="122">
        <f t="shared" si="7"/>
        <v>0</v>
      </c>
      <c r="X35" s="122"/>
      <c r="Y35" s="122"/>
      <c r="Z35" s="122"/>
      <c r="AA35" s="124">
        <f>I35+K35+M35+O35+Q35+S35+U35+W35+Y35+Z35</f>
        <v>14502</v>
      </c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</row>
    <row r="36" spans="2:47" s="116" customFormat="1" ht="39.75" customHeight="1">
      <c r="B36" s="203"/>
      <c r="C36" s="209"/>
      <c r="D36" s="121" t="s">
        <v>46</v>
      </c>
      <c r="E36" s="122">
        <v>1</v>
      </c>
      <c r="F36" s="122">
        <v>9668</v>
      </c>
      <c r="G36" s="122">
        <v>25</v>
      </c>
      <c r="H36" s="122">
        <f>F36*G36/100</f>
        <v>2417</v>
      </c>
      <c r="I36" s="122">
        <f>(F36+H36)*E36</f>
        <v>12085</v>
      </c>
      <c r="J36" s="122"/>
      <c r="K36" s="122">
        <f t="shared" si="3"/>
        <v>0</v>
      </c>
      <c r="L36" s="122"/>
      <c r="M36" s="122">
        <f t="shared" si="4"/>
        <v>0</v>
      </c>
      <c r="N36" s="122"/>
      <c r="O36" s="122">
        <f t="shared" si="5"/>
        <v>0</v>
      </c>
      <c r="P36" s="122"/>
      <c r="Q36" s="122">
        <f>I36*P36/100</f>
        <v>0</v>
      </c>
      <c r="R36" s="122"/>
      <c r="S36" s="122"/>
      <c r="T36" s="123"/>
      <c r="U36" s="122">
        <f t="shared" si="6"/>
        <v>0</v>
      </c>
      <c r="V36" s="122"/>
      <c r="W36" s="122">
        <f t="shared" si="7"/>
        <v>0</v>
      </c>
      <c r="X36" s="122"/>
      <c r="Y36" s="122"/>
      <c r="Z36" s="122"/>
      <c r="AA36" s="124">
        <f>I36+K36+M36+O36+Q36+S36+U36+W36+Y36+Z36</f>
        <v>12085</v>
      </c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</row>
    <row r="37" spans="2:47" s="116" customFormat="1" ht="39.75" customHeight="1">
      <c r="B37" s="203"/>
      <c r="C37" s="209"/>
      <c r="D37" s="121" t="s">
        <v>47</v>
      </c>
      <c r="E37" s="174">
        <v>1</v>
      </c>
      <c r="F37" s="122">
        <v>9574</v>
      </c>
      <c r="G37" s="122">
        <v>25</v>
      </c>
      <c r="H37" s="122">
        <f t="shared" si="1"/>
        <v>2393.5</v>
      </c>
      <c r="I37" s="122">
        <f t="shared" si="2"/>
        <v>11967.5</v>
      </c>
      <c r="J37" s="122"/>
      <c r="K37" s="122">
        <f t="shared" si="3"/>
        <v>0</v>
      </c>
      <c r="L37" s="122"/>
      <c r="M37" s="122">
        <f t="shared" si="4"/>
        <v>0</v>
      </c>
      <c r="N37" s="122"/>
      <c r="O37" s="122">
        <f t="shared" si="5"/>
        <v>0</v>
      </c>
      <c r="P37" s="122"/>
      <c r="Q37" s="122">
        <f>I37*P37/100</f>
        <v>0</v>
      </c>
      <c r="R37" s="122"/>
      <c r="S37" s="122"/>
      <c r="T37" s="123"/>
      <c r="U37" s="122">
        <f t="shared" si="6"/>
        <v>0</v>
      </c>
      <c r="V37" s="122"/>
      <c r="W37" s="122">
        <f t="shared" si="7"/>
        <v>0</v>
      </c>
      <c r="X37" s="122"/>
      <c r="Y37" s="122"/>
      <c r="Z37" s="122"/>
      <c r="AA37" s="124">
        <f>I37+K37+M37+O37+Q37+S37+U37+W37+Y37+Z37</f>
        <v>11967.5</v>
      </c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</row>
    <row r="38" spans="2:47" s="116" customFormat="1" ht="39.75" customHeight="1">
      <c r="B38" s="203"/>
      <c r="C38" s="210"/>
      <c r="D38" s="126" t="s">
        <v>34</v>
      </c>
      <c r="E38" s="127">
        <f>SUM(E32:E37)</f>
        <v>15.25</v>
      </c>
      <c r="F38" s="127"/>
      <c r="G38" s="127"/>
      <c r="H38" s="127">
        <f aca="true" t="shared" si="8" ref="H38:AA38">SUM(H32:H37)</f>
        <v>14233.75</v>
      </c>
      <c r="I38" s="127">
        <f t="shared" si="8"/>
        <v>181620.9375</v>
      </c>
      <c r="J38" s="127">
        <f t="shared" si="8"/>
        <v>20</v>
      </c>
      <c r="K38" s="127">
        <f t="shared" si="8"/>
        <v>2417</v>
      </c>
      <c r="L38" s="127">
        <f t="shared" si="8"/>
        <v>0</v>
      </c>
      <c r="M38" s="127">
        <f t="shared" si="8"/>
        <v>0</v>
      </c>
      <c r="N38" s="127">
        <f t="shared" si="8"/>
        <v>0</v>
      </c>
      <c r="O38" s="127">
        <f t="shared" si="8"/>
        <v>0</v>
      </c>
      <c r="P38" s="127">
        <f t="shared" si="8"/>
        <v>0</v>
      </c>
      <c r="Q38" s="127">
        <f t="shared" si="8"/>
        <v>0</v>
      </c>
      <c r="R38" s="127">
        <f t="shared" si="8"/>
        <v>0</v>
      </c>
      <c r="S38" s="127">
        <f t="shared" si="8"/>
        <v>0</v>
      </c>
      <c r="T38" s="127"/>
      <c r="U38" s="127">
        <f t="shared" si="8"/>
        <v>0</v>
      </c>
      <c r="V38" s="127">
        <f t="shared" si="8"/>
        <v>0</v>
      </c>
      <c r="W38" s="127">
        <f t="shared" si="8"/>
        <v>0</v>
      </c>
      <c r="X38" s="127">
        <f t="shared" si="8"/>
        <v>0</v>
      </c>
      <c r="Y38" s="127">
        <f t="shared" si="8"/>
        <v>0</v>
      </c>
      <c r="Z38" s="127">
        <f t="shared" si="8"/>
        <v>0</v>
      </c>
      <c r="AA38" s="127">
        <f t="shared" si="8"/>
        <v>184037.9375</v>
      </c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</row>
    <row r="39" spans="2:47" s="116" customFormat="1" ht="39.75" customHeight="1">
      <c r="B39" s="140"/>
      <c r="C39" s="132"/>
      <c r="D39" s="133" t="s">
        <v>48</v>
      </c>
      <c r="E39" s="134">
        <f>E38+E31</f>
        <v>20.75</v>
      </c>
      <c r="F39" s="134"/>
      <c r="G39" s="134"/>
      <c r="H39" s="134">
        <f>H38+H31</f>
        <v>26212.25</v>
      </c>
      <c r="I39" s="141">
        <f>I38+I31</f>
        <v>247441.5625</v>
      </c>
      <c r="J39" s="141"/>
      <c r="K39" s="141">
        <f>K38+K31</f>
        <v>5018</v>
      </c>
      <c r="L39" s="141"/>
      <c r="M39" s="141">
        <f>M38+M31</f>
        <v>0</v>
      </c>
      <c r="N39" s="141"/>
      <c r="O39" s="141">
        <f>O38+O31</f>
        <v>0</v>
      </c>
      <c r="P39" s="141"/>
      <c r="Q39" s="141">
        <f>Q38+Q31</f>
        <v>0</v>
      </c>
      <c r="R39" s="141">
        <f>R38+R31</f>
        <v>0</v>
      </c>
      <c r="S39" s="141">
        <f>S38+S31</f>
        <v>0</v>
      </c>
      <c r="T39" s="142"/>
      <c r="U39" s="141">
        <f>U38+U31</f>
        <v>0</v>
      </c>
      <c r="V39" s="141"/>
      <c r="W39" s="141">
        <f>W38+W31</f>
        <v>0</v>
      </c>
      <c r="X39" s="134">
        <f>X38+X31</f>
        <v>0</v>
      </c>
      <c r="Y39" s="134">
        <f>Y38+Y31</f>
        <v>0</v>
      </c>
      <c r="Z39" s="134">
        <f>Z38+Z31</f>
        <v>0</v>
      </c>
      <c r="AA39" s="136">
        <f>AA38+AA31</f>
        <v>252643.8125</v>
      </c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</row>
    <row r="40" spans="2:47" s="116" customFormat="1" ht="41.25" customHeight="1">
      <c r="B40" s="214" t="s">
        <v>104</v>
      </c>
      <c r="C40" s="207" t="s">
        <v>23</v>
      </c>
      <c r="D40" s="121" t="s">
        <v>49</v>
      </c>
      <c r="E40" s="122">
        <v>1</v>
      </c>
      <c r="F40" s="122">
        <v>10069</v>
      </c>
      <c r="G40" s="122">
        <v>25</v>
      </c>
      <c r="H40" s="122">
        <f aca="true" t="shared" si="9" ref="H40:H45">F40*G40/100</f>
        <v>2517.25</v>
      </c>
      <c r="I40" s="137">
        <f aca="true" t="shared" si="10" ref="I40:I45">(F40+H40)*E40</f>
        <v>12586.25</v>
      </c>
      <c r="J40" s="137"/>
      <c r="K40" s="137">
        <f aca="true" t="shared" si="11" ref="K40:K45">I40*J40/100</f>
        <v>0</v>
      </c>
      <c r="L40" s="137"/>
      <c r="M40" s="137">
        <f aca="true" t="shared" si="12" ref="M40:M45">I40*L40/100</f>
        <v>0</v>
      </c>
      <c r="N40" s="137"/>
      <c r="O40" s="137">
        <f aca="true" t="shared" si="13" ref="O40:O45">I40*N40/100</f>
        <v>0</v>
      </c>
      <c r="P40" s="137"/>
      <c r="Q40" s="137">
        <f aca="true" t="shared" si="14" ref="Q40:Q45">I40*P40/100</f>
        <v>0</v>
      </c>
      <c r="R40" s="137"/>
      <c r="S40" s="137"/>
      <c r="T40" s="138"/>
      <c r="U40" s="137">
        <f aca="true" t="shared" si="15" ref="U40:U45">I40*T40/100</f>
        <v>0</v>
      </c>
      <c r="V40" s="137"/>
      <c r="W40" s="137">
        <f>V40*I40/100</f>
        <v>0</v>
      </c>
      <c r="X40" s="122"/>
      <c r="Y40" s="122"/>
      <c r="Z40" s="122"/>
      <c r="AA40" s="124">
        <f aca="true" t="shared" si="16" ref="AA40:AA45">I40+K40+M40+O40+Q40+S40+U40+W40+Y40+Z40</f>
        <v>12586.25</v>
      </c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</row>
    <row r="41" spans="2:47" s="116" customFormat="1" ht="39.75" customHeight="1">
      <c r="B41" s="215"/>
      <c r="C41" s="207"/>
      <c r="D41" s="121" t="s">
        <v>51</v>
      </c>
      <c r="E41" s="122">
        <v>1</v>
      </c>
      <c r="F41" s="122">
        <v>7083</v>
      </c>
      <c r="G41" s="122">
        <v>25</v>
      </c>
      <c r="H41" s="122">
        <f t="shared" si="9"/>
        <v>1770.75</v>
      </c>
      <c r="I41" s="137">
        <f t="shared" si="10"/>
        <v>8853.75</v>
      </c>
      <c r="J41" s="137"/>
      <c r="K41" s="137">
        <f t="shared" si="11"/>
        <v>0</v>
      </c>
      <c r="L41" s="137"/>
      <c r="M41" s="137">
        <f t="shared" si="12"/>
        <v>0</v>
      </c>
      <c r="N41" s="137"/>
      <c r="O41" s="137">
        <f t="shared" si="13"/>
        <v>0</v>
      </c>
      <c r="P41" s="137"/>
      <c r="Q41" s="137">
        <f t="shared" si="14"/>
        <v>0</v>
      </c>
      <c r="R41" s="137"/>
      <c r="S41" s="137"/>
      <c r="T41" s="138"/>
      <c r="U41" s="137">
        <f t="shared" si="15"/>
        <v>0</v>
      </c>
      <c r="V41" s="143">
        <v>25</v>
      </c>
      <c r="W41" s="137">
        <f>V41*I41/100</f>
        <v>2213.4375</v>
      </c>
      <c r="X41" s="122"/>
      <c r="Y41" s="122"/>
      <c r="Z41" s="122">
        <v>95.81</v>
      </c>
      <c r="AA41" s="124">
        <f t="shared" si="16"/>
        <v>11162.9975</v>
      </c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</row>
    <row r="42" spans="2:47" s="116" customFormat="1" ht="39.75" customHeight="1">
      <c r="B42" s="215"/>
      <c r="C42" s="207"/>
      <c r="D42" s="121" t="s">
        <v>55</v>
      </c>
      <c r="E42" s="122">
        <v>0.5</v>
      </c>
      <c r="F42" s="122">
        <v>6241</v>
      </c>
      <c r="G42" s="122">
        <v>25</v>
      </c>
      <c r="H42" s="122">
        <f t="shared" si="9"/>
        <v>1560.25</v>
      </c>
      <c r="I42" s="137">
        <f t="shared" si="10"/>
        <v>3900.625</v>
      </c>
      <c r="J42" s="137"/>
      <c r="K42" s="137">
        <f t="shared" si="11"/>
        <v>0</v>
      </c>
      <c r="L42" s="137"/>
      <c r="M42" s="137">
        <f t="shared" si="12"/>
        <v>0</v>
      </c>
      <c r="N42" s="137"/>
      <c r="O42" s="137">
        <f t="shared" si="13"/>
        <v>0</v>
      </c>
      <c r="P42" s="137"/>
      <c r="Q42" s="137">
        <f t="shared" si="14"/>
        <v>0</v>
      </c>
      <c r="R42" s="137"/>
      <c r="S42" s="137"/>
      <c r="T42" s="138"/>
      <c r="U42" s="137">
        <f t="shared" si="15"/>
        <v>0</v>
      </c>
      <c r="V42" s="137"/>
      <c r="W42" s="137">
        <f>V42*I42/100</f>
        <v>0</v>
      </c>
      <c r="X42" s="122"/>
      <c r="Y42" s="122"/>
      <c r="Z42" s="122">
        <v>1680.87</v>
      </c>
      <c r="AA42" s="124">
        <f t="shared" si="16"/>
        <v>5581.495</v>
      </c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</row>
    <row r="43" spans="2:47" s="116" customFormat="1" ht="39.75" customHeight="1">
      <c r="B43" s="215"/>
      <c r="C43" s="207"/>
      <c r="D43" s="121" t="s">
        <v>118</v>
      </c>
      <c r="E43" s="122">
        <v>0.5</v>
      </c>
      <c r="F43" s="122">
        <v>5618</v>
      </c>
      <c r="G43" s="122">
        <v>25</v>
      </c>
      <c r="H43" s="122">
        <f t="shared" si="9"/>
        <v>1404.5</v>
      </c>
      <c r="I43" s="137">
        <f t="shared" si="10"/>
        <v>3511.25</v>
      </c>
      <c r="J43" s="137"/>
      <c r="K43" s="137">
        <f t="shared" si="11"/>
        <v>0</v>
      </c>
      <c r="L43" s="137"/>
      <c r="M43" s="137">
        <f t="shared" si="12"/>
        <v>0</v>
      </c>
      <c r="N43" s="137"/>
      <c r="O43" s="137">
        <f t="shared" si="13"/>
        <v>0</v>
      </c>
      <c r="P43" s="137"/>
      <c r="Q43" s="137">
        <f t="shared" si="14"/>
        <v>0</v>
      </c>
      <c r="R43" s="137"/>
      <c r="S43" s="137"/>
      <c r="T43" s="138"/>
      <c r="U43" s="137">
        <f t="shared" si="15"/>
        <v>0</v>
      </c>
      <c r="V43" s="137"/>
      <c r="W43" s="137">
        <v>0</v>
      </c>
      <c r="X43" s="122"/>
      <c r="Y43" s="122"/>
      <c r="Z43" s="122">
        <v>2070.25</v>
      </c>
      <c r="AA43" s="124">
        <f t="shared" si="16"/>
        <v>5581.5</v>
      </c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</row>
    <row r="44" spans="2:47" s="116" customFormat="1" ht="39.75" customHeight="1">
      <c r="B44" s="215"/>
      <c r="C44" s="207"/>
      <c r="D44" s="121" t="s">
        <v>103</v>
      </c>
      <c r="E44" s="122">
        <v>1</v>
      </c>
      <c r="F44" s="122">
        <v>5618</v>
      </c>
      <c r="G44" s="122">
        <v>25</v>
      </c>
      <c r="H44" s="122">
        <f t="shared" si="9"/>
        <v>1404.5</v>
      </c>
      <c r="I44" s="137">
        <f t="shared" si="10"/>
        <v>7022.5</v>
      </c>
      <c r="J44" s="137"/>
      <c r="K44" s="137">
        <f t="shared" si="11"/>
        <v>0</v>
      </c>
      <c r="L44" s="137"/>
      <c r="M44" s="137">
        <f t="shared" si="12"/>
        <v>0</v>
      </c>
      <c r="N44" s="137"/>
      <c r="O44" s="137">
        <f t="shared" si="13"/>
        <v>0</v>
      </c>
      <c r="P44" s="137"/>
      <c r="Q44" s="137">
        <f t="shared" si="14"/>
        <v>0</v>
      </c>
      <c r="R44" s="137"/>
      <c r="S44" s="137"/>
      <c r="T44" s="138"/>
      <c r="U44" s="137">
        <f t="shared" si="15"/>
        <v>0</v>
      </c>
      <c r="V44" s="137"/>
      <c r="W44" s="137">
        <f>V44*I44/100</f>
        <v>0</v>
      </c>
      <c r="X44" s="122"/>
      <c r="Y44" s="122"/>
      <c r="Z44" s="122">
        <v>4140.5</v>
      </c>
      <c r="AA44" s="124">
        <f t="shared" si="16"/>
        <v>11163</v>
      </c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</row>
    <row r="45" spans="2:47" s="116" customFormat="1" ht="39.75" customHeight="1" hidden="1">
      <c r="B45" s="215"/>
      <c r="C45" s="207"/>
      <c r="D45" s="121"/>
      <c r="E45" s="122"/>
      <c r="F45" s="122"/>
      <c r="G45" s="122"/>
      <c r="H45" s="122">
        <f t="shared" si="9"/>
        <v>0</v>
      </c>
      <c r="I45" s="137">
        <f t="shared" si="10"/>
        <v>0</v>
      </c>
      <c r="J45" s="137"/>
      <c r="K45" s="137">
        <f t="shared" si="11"/>
        <v>0</v>
      </c>
      <c r="L45" s="137"/>
      <c r="M45" s="137">
        <f t="shared" si="12"/>
        <v>0</v>
      </c>
      <c r="N45" s="137"/>
      <c r="O45" s="137">
        <f t="shared" si="13"/>
        <v>0</v>
      </c>
      <c r="P45" s="137"/>
      <c r="Q45" s="137">
        <f t="shared" si="14"/>
        <v>0</v>
      </c>
      <c r="R45" s="137"/>
      <c r="S45" s="137"/>
      <c r="T45" s="138"/>
      <c r="U45" s="137">
        <f t="shared" si="15"/>
        <v>0</v>
      </c>
      <c r="V45" s="137"/>
      <c r="W45" s="137">
        <f>V45*I45/100</f>
        <v>0</v>
      </c>
      <c r="X45" s="122"/>
      <c r="Y45" s="122"/>
      <c r="Z45" s="122"/>
      <c r="AA45" s="124">
        <f t="shared" si="16"/>
        <v>0</v>
      </c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</row>
    <row r="46" spans="2:47" s="116" customFormat="1" ht="39.75" customHeight="1">
      <c r="B46" s="215"/>
      <c r="C46" s="207"/>
      <c r="D46" s="126" t="s">
        <v>31</v>
      </c>
      <c r="E46" s="127">
        <f>SUM(E40:E45)</f>
        <v>4</v>
      </c>
      <c r="F46" s="127"/>
      <c r="G46" s="127"/>
      <c r="H46" s="127">
        <f>SUM(H40:H45)</f>
        <v>8657.25</v>
      </c>
      <c r="I46" s="139">
        <f>SUM(I40:I45)</f>
        <v>35874.375</v>
      </c>
      <c r="J46" s="139"/>
      <c r="K46" s="139">
        <f>SUM(K40:K45)</f>
        <v>0</v>
      </c>
      <c r="L46" s="139"/>
      <c r="M46" s="139">
        <f>SUM(M40:M45)</f>
        <v>0</v>
      </c>
      <c r="N46" s="139"/>
      <c r="O46" s="139">
        <f>SUM(O40:O45)</f>
        <v>0</v>
      </c>
      <c r="P46" s="139"/>
      <c r="Q46" s="139">
        <f>SUM(Q40:Q45)</f>
        <v>0</v>
      </c>
      <c r="R46" s="139">
        <f>SUM(R40:R45)</f>
        <v>0</v>
      </c>
      <c r="S46" s="139">
        <f>SUM(S40:S45)</f>
        <v>0</v>
      </c>
      <c r="T46" s="144"/>
      <c r="U46" s="139">
        <f>SUM(U40:U45)</f>
        <v>0</v>
      </c>
      <c r="V46" s="139"/>
      <c r="W46" s="139">
        <f>SUM(W40:W45)</f>
        <v>2213.4375</v>
      </c>
      <c r="X46" s="127">
        <f>SUM(X40:X45)</f>
        <v>0</v>
      </c>
      <c r="Y46" s="127">
        <f>SUM(Y40:Y45)</f>
        <v>0</v>
      </c>
      <c r="Z46" s="127">
        <f>SUM(Z40:Z45)</f>
        <v>7987.43</v>
      </c>
      <c r="AA46" s="129">
        <f>SUM(AA40:AA45)</f>
        <v>46075.24249999999</v>
      </c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</row>
    <row r="47" spans="2:47" s="116" customFormat="1" ht="39.75" customHeight="1">
      <c r="B47" s="215"/>
      <c r="C47" s="207" t="s">
        <v>32</v>
      </c>
      <c r="D47" s="121" t="s">
        <v>57</v>
      </c>
      <c r="E47" s="122">
        <v>6</v>
      </c>
      <c r="F47" s="122">
        <v>5362</v>
      </c>
      <c r="G47" s="122">
        <v>25</v>
      </c>
      <c r="H47" s="122">
        <f>F47*G47/100</f>
        <v>1340.5</v>
      </c>
      <c r="I47" s="137">
        <f>(F47+H47)*E47</f>
        <v>40215</v>
      </c>
      <c r="J47" s="137"/>
      <c r="K47" s="137">
        <f>I47*J47/100</f>
        <v>0</v>
      </c>
      <c r="L47" s="137"/>
      <c r="M47" s="137">
        <f>I47*L47/100</f>
        <v>0</v>
      </c>
      <c r="N47" s="137"/>
      <c r="O47" s="137">
        <f>I47*N47/100</f>
        <v>0</v>
      </c>
      <c r="P47" s="137"/>
      <c r="Q47" s="137">
        <f>I47*P47/100</f>
        <v>0</v>
      </c>
      <c r="R47" s="137"/>
      <c r="S47" s="137"/>
      <c r="T47" s="138"/>
      <c r="U47" s="137">
        <f>I47*T47/100</f>
        <v>0</v>
      </c>
      <c r="V47" s="137"/>
      <c r="W47" s="137">
        <f>V47*I47/100</f>
        <v>0</v>
      </c>
      <c r="X47" s="122"/>
      <c r="Y47" s="122"/>
      <c r="Z47" s="122">
        <v>26763</v>
      </c>
      <c r="AA47" s="124">
        <f>I47+K47+M47+O47+Q47+S47+U47+W47+Y47+Z47</f>
        <v>66978</v>
      </c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</row>
    <row r="48" spans="2:47" s="116" customFormat="1" ht="51.75" customHeight="1">
      <c r="B48" s="215"/>
      <c r="C48" s="207"/>
      <c r="D48" s="121" t="s">
        <v>50</v>
      </c>
      <c r="E48" s="122">
        <v>1</v>
      </c>
      <c r="F48" s="122">
        <v>6241</v>
      </c>
      <c r="G48" s="122">
        <v>25</v>
      </c>
      <c r="H48" s="122">
        <f>F48*G48/100</f>
        <v>1560.25</v>
      </c>
      <c r="I48" s="137">
        <f>(F48+H48)*E48</f>
        <v>7801.25</v>
      </c>
      <c r="J48" s="137">
        <v>44</v>
      </c>
      <c r="K48" s="137">
        <f>I48*J48/100</f>
        <v>3432.55</v>
      </c>
      <c r="L48" s="137"/>
      <c r="M48" s="137">
        <f>I48*L48/100</f>
        <v>0</v>
      </c>
      <c r="N48" s="137"/>
      <c r="O48" s="137">
        <f>I48*N48/100</f>
        <v>0</v>
      </c>
      <c r="P48" s="137"/>
      <c r="Q48" s="137">
        <f>I48*P48/100</f>
        <v>0</v>
      </c>
      <c r="R48" s="137"/>
      <c r="S48" s="137"/>
      <c r="T48" s="138"/>
      <c r="U48" s="137">
        <f>I48*T48/100</f>
        <v>0</v>
      </c>
      <c r="V48" s="137"/>
      <c r="W48" s="137">
        <f>V48*I48/100</f>
        <v>0</v>
      </c>
      <c r="X48" s="122"/>
      <c r="Y48" s="122"/>
      <c r="Z48" s="122"/>
      <c r="AA48" s="124">
        <f>I48+K48+M48+O48+Q48+S48+U48+W48+Y48+Z48</f>
        <v>11233.8</v>
      </c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</row>
    <row r="49" spans="2:47" s="116" customFormat="1" ht="39.75" customHeight="1">
      <c r="B49" s="215"/>
      <c r="C49" s="204"/>
      <c r="D49" s="126" t="s">
        <v>34</v>
      </c>
      <c r="E49" s="127">
        <f>SUM(E47:E48)</f>
        <v>7</v>
      </c>
      <c r="F49" s="127"/>
      <c r="G49" s="127"/>
      <c r="H49" s="127">
        <f>SUM(H47:H48)</f>
        <v>2900.75</v>
      </c>
      <c r="I49" s="139">
        <f>SUM(I47:I48)</f>
        <v>48016.25</v>
      </c>
      <c r="J49" s="139"/>
      <c r="K49" s="139">
        <f>SUM(K47:K48)</f>
        <v>3432.55</v>
      </c>
      <c r="L49" s="139"/>
      <c r="M49" s="139">
        <f>SUM(M47:M48)</f>
        <v>0</v>
      </c>
      <c r="N49" s="139"/>
      <c r="O49" s="139">
        <f>SUM(O47:O48)</f>
        <v>0</v>
      </c>
      <c r="P49" s="139"/>
      <c r="Q49" s="139">
        <f>SUM(Q47:Q48)</f>
        <v>0</v>
      </c>
      <c r="R49" s="139">
        <f>SUM(R47:R48)</f>
        <v>0</v>
      </c>
      <c r="S49" s="139">
        <f>SUM(S47:S48)</f>
        <v>0</v>
      </c>
      <c r="T49" s="144"/>
      <c r="U49" s="139">
        <f>SUM(U47:U48)</f>
        <v>0</v>
      </c>
      <c r="V49" s="139"/>
      <c r="W49" s="139">
        <f>SUM(W47:W48)</f>
        <v>0</v>
      </c>
      <c r="X49" s="127">
        <f>SUM(X47:X48)</f>
        <v>0</v>
      </c>
      <c r="Y49" s="127">
        <f>SUM(Y47:Y48)</f>
        <v>0</v>
      </c>
      <c r="Z49" s="127">
        <f>SUM(Z47:Z48)</f>
        <v>26763</v>
      </c>
      <c r="AA49" s="129">
        <f>SUM(AA47:AA48)</f>
        <v>78211.8</v>
      </c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</row>
    <row r="50" spans="2:47" s="116" customFormat="1" ht="39.75" customHeight="1">
      <c r="B50" s="215"/>
      <c r="C50" s="145"/>
      <c r="D50" s="146" t="s">
        <v>58</v>
      </c>
      <c r="E50" s="134">
        <f>E49+E46</f>
        <v>11</v>
      </c>
      <c r="F50" s="134"/>
      <c r="G50" s="134"/>
      <c r="H50" s="134">
        <f>H49+H46</f>
        <v>11558</v>
      </c>
      <c r="I50" s="141">
        <f>I49+I46</f>
        <v>83890.625</v>
      </c>
      <c r="J50" s="141"/>
      <c r="K50" s="141">
        <f>K49+K46</f>
        <v>3432.55</v>
      </c>
      <c r="L50" s="141"/>
      <c r="M50" s="141">
        <f>M49+M46</f>
        <v>0</v>
      </c>
      <c r="N50" s="141"/>
      <c r="O50" s="141">
        <f>O49+O46</f>
        <v>0</v>
      </c>
      <c r="P50" s="141"/>
      <c r="Q50" s="141">
        <f>Q49+Q46</f>
        <v>0</v>
      </c>
      <c r="R50" s="141">
        <f>R49+R46</f>
        <v>0</v>
      </c>
      <c r="S50" s="141">
        <f>S49+S46</f>
        <v>0</v>
      </c>
      <c r="T50" s="142"/>
      <c r="U50" s="141">
        <f>U49+U46</f>
        <v>0</v>
      </c>
      <c r="V50" s="141"/>
      <c r="W50" s="141">
        <f>W49+W46</f>
        <v>2213.4375</v>
      </c>
      <c r="X50" s="134">
        <f>X49+X46</f>
        <v>0</v>
      </c>
      <c r="Y50" s="134">
        <f>Y49+Y46</f>
        <v>0</v>
      </c>
      <c r="Z50" s="134">
        <f>Z49+Z46</f>
        <v>34750.43</v>
      </c>
      <c r="AA50" s="136">
        <f>AA49+AA46</f>
        <v>124287.0425</v>
      </c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</row>
    <row r="51" spans="2:47" s="116" customFormat="1" ht="39.75" customHeight="1">
      <c r="B51" s="215"/>
      <c r="C51" s="207" t="s">
        <v>23</v>
      </c>
      <c r="D51" s="121" t="s">
        <v>60</v>
      </c>
      <c r="E51" s="122">
        <v>5.6</v>
      </c>
      <c r="F51" s="122">
        <v>4921</v>
      </c>
      <c r="G51" s="122">
        <v>25</v>
      </c>
      <c r="H51" s="122">
        <f aca="true" t="shared" si="17" ref="H51:H72">F51*G51/100</f>
        <v>1230.25</v>
      </c>
      <c r="I51" s="137">
        <f aca="true" t="shared" si="18" ref="I51:I72">(F51+H51)*E51</f>
        <v>34447</v>
      </c>
      <c r="J51" s="137"/>
      <c r="K51" s="137">
        <f aca="true" t="shared" si="19" ref="K51:K72">I51*J51/100</f>
        <v>0</v>
      </c>
      <c r="L51" s="137">
        <v>35</v>
      </c>
      <c r="M51" s="137">
        <f aca="true" t="shared" si="20" ref="M51:M72">I51*L51/100</f>
        <v>12056.45</v>
      </c>
      <c r="N51" s="137"/>
      <c r="O51" s="137">
        <f aca="true" t="shared" si="21" ref="O51:O72">I51*N51/100</f>
        <v>0</v>
      </c>
      <c r="P51" s="137"/>
      <c r="Q51" s="137">
        <f aca="true" t="shared" si="22" ref="Q51:Q72">I51*P51/100</f>
        <v>0</v>
      </c>
      <c r="R51" s="137"/>
      <c r="S51" s="137"/>
      <c r="T51" s="138"/>
      <c r="U51" s="137">
        <f aca="true" t="shared" si="23" ref="U51:U72">I51*T51/100</f>
        <v>0</v>
      </c>
      <c r="V51" s="137"/>
      <c r="W51" s="137">
        <f aca="true" t="shared" si="24" ref="W51:W72">V51*I51/100</f>
        <v>0</v>
      </c>
      <c r="X51" s="122"/>
      <c r="Y51" s="122"/>
      <c r="Z51" s="122">
        <v>16009.35</v>
      </c>
      <c r="AA51" s="124">
        <f aca="true" t="shared" si="25" ref="AA51:AA72">I51+K51+M51+O51+Q51+S51+U51+W51+Y51+Z51</f>
        <v>62512.799999999996</v>
      </c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</row>
    <row r="52" spans="2:47" s="116" customFormat="1" ht="39.75" customHeight="1">
      <c r="B52" s="215"/>
      <c r="C52" s="207"/>
      <c r="D52" s="121" t="s">
        <v>61</v>
      </c>
      <c r="E52" s="122">
        <v>1</v>
      </c>
      <c r="F52" s="122">
        <v>4921</v>
      </c>
      <c r="G52" s="122">
        <v>25</v>
      </c>
      <c r="H52" s="122">
        <f t="shared" si="17"/>
        <v>1230.25</v>
      </c>
      <c r="I52" s="137">
        <f t="shared" si="18"/>
        <v>6151.25</v>
      </c>
      <c r="J52" s="137"/>
      <c r="K52" s="137">
        <f t="shared" si="19"/>
        <v>0</v>
      </c>
      <c r="L52" s="137"/>
      <c r="M52" s="137">
        <f t="shared" si="20"/>
        <v>0</v>
      </c>
      <c r="N52" s="137"/>
      <c r="O52" s="137">
        <f t="shared" si="21"/>
        <v>0</v>
      </c>
      <c r="P52" s="137"/>
      <c r="Q52" s="137">
        <f t="shared" si="22"/>
        <v>0</v>
      </c>
      <c r="R52" s="137"/>
      <c r="S52" s="137"/>
      <c r="T52" s="138"/>
      <c r="U52" s="137">
        <f t="shared" si="23"/>
        <v>0</v>
      </c>
      <c r="V52" s="137"/>
      <c r="W52" s="137">
        <f t="shared" si="24"/>
        <v>0</v>
      </c>
      <c r="X52" s="122"/>
      <c r="Y52" s="122"/>
      <c r="Z52" s="122">
        <v>5011.75</v>
      </c>
      <c r="AA52" s="124">
        <f t="shared" si="25"/>
        <v>11163</v>
      </c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</row>
    <row r="53" spans="2:47" s="116" customFormat="1" ht="39.75" customHeight="1">
      <c r="B53" s="215"/>
      <c r="C53" s="207"/>
      <c r="D53" s="121" t="s">
        <v>62</v>
      </c>
      <c r="E53" s="122">
        <v>1</v>
      </c>
      <c r="F53" s="122">
        <v>4921</v>
      </c>
      <c r="G53" s="122">
        <v>25</v>
      </c>
      <c r="H53" s="122">
        <f t="shared" si="17"/>
        <v>1230.25</v>
      </c>
      <c r="I53" s="137">
        <f t="shared" si="18"/>
        <v>6151.25</v>
      </c>
      <c r="J53" s="137"/>
      <c r="K53" s="137">
        <f t="shared" si="19"/>
        <v>0</v>
      </c>
      <c r="L53" s="137"/>
      <c r="M53" s="137">
        <f t="shared" si="20"/>
        <v>0</v>
      </c>
      <c r="N53" s="137"/>
      <c r="O53" s="137">
        <f t="shared" si="21"/>
        <v>0</v>
      </c>
      <c r="P53" s="137"/>
      <c r="Q53" s="137">
        <f t="shared" si="22"/>
        <v>0</v>
      </c>
      <c r="R53" s="137"/>
      <c r="S53" s="137"/>
      <c r="T53" s="138"/>
      <c r="U53" s="137">
        <f t="shared" si="23"/>
        <v>0</v>
      </c>
      <c r="V53" s="137"/>
      <c r="W53" s="137">
        <f t="shared" si="24"/>
        <v>0</v>
      </c>
      <c r="X53" s="122"/>
      <c r="Y53" s="122"/>
      <c r="Z53" s="122">
        <v>5011.75</v>
      </c>
      <c r="AA53" s="124">
        <f>I53+K53+M53+O53+Q53+S53+U53+W53+Y53+Z53</f>
        <v>11163</v>
      </c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</row>
    <row r="54" spans="2:47" s="116" customFormat="1" ht="39.75" customHeight="1">
      <c r="B54" s="215"/>
      <c r="C54" s="207"/>
      <c r="D54" s="121" t="s">
        <v>63</v>
      </c>
      <c r="E54" s="122">
        <v>5</v>
      </c>
      <c r="F54" s="122">
        <v>4921</v>
      </c>
      <c r="G54" s="122">
        <v>25</v>
      </c>
      <c r="H54" s="122">
        <f t="shared" si="17"/>
        <v>1230.25</v>
      </c>
      <c r="I54" s="137">
        <f t="shared" si="18"/>
        <v>30756.25</v>
      </c>
      <c r="J54" s="137"/>
      <c r="K54" s="137">
        <f t="shared" si="19"/>
        <v>0</v>
      </c>
      <c r="L54" s="137"/>
      <c r="M54" s="137">
        <f t="shared" si="20"/>
        <v>0</v>
      </c>
      <c r="N54" s="137"/>
      <c r="O54" s="137">
        <f t="shared" si="21"/>
        <v>0</v>
      </c>
      <c r="P54" s="137"/>
      <c r="Q54" s="137">
        <f t="shared" si="22"/>
        <v>0</v>
      </c>
      <c r="R54" s="137"/>
      <c r="S54" s="137"/>
      <c r="T54" s="138"/>
      <c r="U54" s="137">
        <f t="shared" si="23"/>
        <v>0</v>
      </c>
      <c r="V54" s="137"/>
      <c r="W54" s="137">
        <f t="shared" si="24"/>
        <v>0</v>
      </c>
      <c r="X54" s="122"/>
      <c r="Y54" s="122"/>
      <c r="Z54" s="122">
        <v>25058.75</v>
      </c>
      <c r="AA54" s="124">
        <f t="shared" si="25"/>
        <v>55815</v>
      </c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</row>
    <row r="55" spans="2:47" s="116" customFormat="1" ht="39.75" customHeight="1">
      <c r="B55" s="215"/>
      <c r="C55" s="207"/>
      <c r="D55" s="121" t="s">
        <v>64</v>
      </c>
      <c r="E55" s="122">
        <v>1</v>
      </c>
      <c r="F55" s="122">
        <v>4921</v>
      </c>
      <c r="G55" s="122">
        <v>25</v>
      </c>
      <c r="H55" s="122">
        <f t="shared" si="17"/>
        <v>1230.25</v>
      </c>
      <c r="I55" s="137">
        <f t="shared" si="18"/>
        <v>6151.25</v>
      </c>
      <c r="J55" s="137"/>
      <c r="K55" s="137">
        <f t="shared" si="19"/>
        <v>0</v>
      </c>
      <c r="L55" s="137"/>
      <c r="M55" s="137">
        <f t="shared" si="20"/>
        <v>0</v>
      </c>
      <c r="N55" s="137"/>
      <c r="O55" s="137">
        <f t="shared" si="21"/>
        <v>0</v>
      </c>
      <c r="P55" s="137"/>
      <c r="Q55" s="137">
        <f t="shared" si="22"/>
        <v>0</v>
      </c>
      <c r="R55" s="137"/>
      <c r="S55" s="137"/>
      <c r="T55" s="138"/>
      <c r="U55" s="137">
        <f t="shared" si="23"/>
        <v>0</v>
      </c>
      <c r="V55" s="137"/>
      <c r="W55" s="137">
        <f t="shared" si="24"/>
        <v>0</v>
      </c>
      <c r="X55" s="122"/>
      <c r="Y55" s="122"/>
      <c r="Z55" s="122">
        <v>5011.75</v>
      </c>
      <c r="AA55" s="124">
        <f t="shared" si="25"/>
        <v>11163</v>
      </c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</row>
    <row r="56" spans="2:47" s="116" customFormat="1" ht="39.75" customHeight="1">
      <c r="B56" s="215"/>
      <c r="C56" s="207"/>
      <c r="D56" s="121" t="s">
        <v>115</v>
      </c>
      <c r="E56" s="122">
        <v>1</v>
      </c>
      <c r="F56" s="122">
        <v>5618</v>
      </c>
      <c r="G56" s="122">
        <v>25</v>
      </c>
      <c r="H56" s="122">
        <f t="shared" si="17"/>
        <v>1404.5</v>
      </c>
      <c r="I56" s="137">
        <f t="shared" si="18"/>
        <v>7022.5</v>
      </c>
      <c r="J56" s="137">
        <v>118.95</v>
      </c>
      <c r="K56" s="137">
        <f t="shared" si="19"/>
        <v>8353.26375</v>
      </c>
      <c r="L56" s="137"/>
      <c r="M56" s="137">
        <f t="shared" si="20"/>
        <v>0</v>
      </c>
      <c r="N56" s="137"/>
      <c r="O56" s="137">
        <f t="shared" si="21"/>
        <v>0</v>
      </c>
      <c r="P56" s="137"/>
      <c r="Q56" s="137">
        <f t="shared" si="22"/>
        <v>0</v>
      </c>
      <c r="R56" s="137"/>
      <c r="S56" s="137"/>
      <c r="T56" s="138"/>
      <c r="U56" s="137">
        <f t="shared" si="23"/>
        <v>0</v>
      </c>
      <c r="V56" s="137"/>
      <c r="W56" s="137">
        <f t="shared" si="24"/>
        <v>0</v>
      </c>
      <c r="X56" s="122"/>
      <c r="Y56" s="122"/>
      <c r="Z56" s="122"/>
      <c r="AA56" s="124">
        <f t="shared" si="25"/>
        <v>15375.76375</v>
      </c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</row>
    <row r="57" spans="2:47" s="116" customFormat="1" ht="39.75" customHeight="1" hidden="1">
      <c r="B57" s="215"/>
      <c r="C57" s="207"/>
      <c r="D57" s="121" t="s">
        <v>66</v>
      </c>
      <c r="E57" s="122"/>
      <c r="F57" s="122"/>
      <c r="G57" s="122"/>
      <c r="H57" s="122">
        <f t="shared" si="17"/>
        <v>0</v>
      </c>
      <c r="I57" s="137">
        <f t="shared" si="18"/>
        <v>0</v>
      </c>
      <c r="J57" s="137"/>
      <c r="K57" s="137">
        <f t="shared" si="19"/>
        <v>0</v>
      </c>
      <c r="L57" s="137"/>
      <c r="M57" s="137">
        <f t="shared" si="20"/>
        <v>0</v>
      </c>
      <c r="N57" s="137"/>
      <c r="O57" s="137">
        <f t="shared" si="21"/>
        <v>0</v>
      </c>
      <c r="P57" s="137"/>
      <c r="Q57" s="137">
        <f t="shared" si="22"/>
        <v>0</v>
      </c>
      <c r="R57" s="137"/>
      <c r="S57" s="137"/>
      <c r="T57" s="138"/>
      <c r="U57" s="137">
        <f t="shared" si="23"/>
        <v>0</v>
      </c>
      <c r="V57" s="137"/>
      <c r="W57" s="137">
        <f t="shared" si="24"/>
        <v>0</v>
      </c>
      <c r="X57" s="122"/>
      <c r="Y57" s="122"/>
      <c r="Z57" s="122">
        <f>(7800*E57)-I57</f>
        <v>0</v>
      </c>
      <c r="AA57" s="124">
        <f t="shared" si="25"/>
        <v>0</v>
      </c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</row>
    <row r="58" spans="2:47" s="116" customFormat="1" ht="39.75" customHeight="1">
      <c r="B58" s="215"/>
      <c r="C58" s="207"/>
      <c r="D58" s="121" t="s">
        <v>59</v>
      </c>
      <c r="E58" s="122">
        <v>0.5</v>
      </c>
      <c r="F58" s="122">
        <v>6919</v>
      </c>
      <c r="G58" s="122">
        <v>25</v>
      </c>
      <c r="H58" s="122">
        <f>F58*G58/100</f>
        <v>1729.75</v>
      </c>
      <c r="I58" s="137">
        <f>(F58+H58)*E58</f>
        <v>4324.375</v>
      </c>
      <c r="J58" s="137"/>
      <c r="K58" s="137">
        <f>I58*J58/100</f>
        <v>0</v>
      </c>
      <c r="L58" s="137"/>
      <c r="M58" s="137">
        <f>I58*L58/100</f>
        <v>0</v>
      </c>
      <c r="N58" s="137"/>
      <c r="O58" s="137">
        <f>I58*N58/100</f>
        <v>0</v>
      </c>
      <c r="P58" s="137"/>
      <c r="Q58" s="137">
        <f>I58*P58/100</f>
        <v>0</v>
      </c>
      <c r="R58" s="137"/>
      <c r="S58" s="137"/>
      <c r="T58" s="138"/>
      <c r="U58" s="137">
        <f>I58*T58/100</f>
        <v>0</v>
      </c>
      <c r="V58" s="137"/>
      <c r="W58" s="137">
        <f>V58*I58/100</f>
        <v>0</v>
      </c>
      <c r="X58" s="122"/>
      <c r="Y58" s="122"/>
      <c r="Z58" s="122">
        <v>1257.12</v>
      </c>
      <c r="AA58" s="124">
        <f t="shared" si="25"/>
        <v>5581.495</v>
      </c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</row>
    <row r="59" spans="2:47" s="116" customFormat="1" ht="39.75" customHeight="1">
      <c r="B59" s="215"/>
      <c r="C59" s="207"/>
      <c r="D59" s="121" t="s">
        <v>67</v>
      </c>
      <c r="E59" s="122">
        <v>1.5</v>
      </c>
      <c r="F59" s="122">
        <v>5618</v>
      </c>
      <c r="G59" s="122">
        <v>25</v>
      </c>
      <c r="H59" s="122">
        <f t="shared" si="17"/>
        <v>1404.5</v>
      </c>
      <c r="I59" s="137">
        <f t="shared" si="18"/>
        <v>10533.75</v>
      </c>
      <c r="J59" s="137"/>
      <c r="K59" s="137">
        <f t="shared" si="19"/>
        <v>0</v>
      </c>
      <c r="L59" s="137"/>
      <c r="M59" s="137">
        <f t="shared" si="20"/>
        <v>0</v>
      </c>
      <c r="N59" s="137"/>
      <c r="O59" s="137">
        <f t="shared" si="21"/>
        <v>0</v>
      </c>
      <c r="P59" s="137"/>
      <c r="Q59" s="137">
        <f t="shared" si="22"/>
        <v>0</v>
      </c>
      <c r="R59" s="137"/>
      <c r="S59" s="137"/>
      <c r="T59" s="138"/>
      <c r="U59" s="137">
        <f t="shared" si="23"/>
        <v>0</v>
      </c>
      <c r="V59" s="137"/>
      <c r="W59" s="137">
        <f t="shared" si="24"/>
        <v>0</v>
      </c>
      <c r="X59" s="122"/>
      <c r="Y59" s="122"/>
      <c r="Z59" s="122">
        <v>6210.75</v>
      </c>
      <c r="AA59" s="124">
        <f t="shared" si="25"/>
        <v>16744.5</v>
      </c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</row>
    <row r="60" spans="2:47" s="116" customFormat="1" ht="37.5" customHeight="1">
      <c r="B60" s="215"/>
      <c r="C60" s="207"/>
      <c r="D60" s="121" t="s">
        <v>68</v>
      </c>
      <c r="E60" s="122">
        <v>1</v>
      </c>
      <c r="F60" s="122">
        <v>4921</v>
      </c>
      <c r="G60" s="122">
        <v>25</v>
      </c>
      <c r="H60" s="122">
        <f t="shared" si="17"/>
        <v>1230.25</v>
      </c>
      <c r="I60" s="137">
        <f t="shared" si="18"/>
        <v>6151.25</v>
      </c>
      <c r="J60" s="137"/>
      <c r="K60" s="137">
        <f t="shared" si="19"/>
        <v>0</v>
      </c>
      <c r="L60" s="137"/>
      <c r="M60" s="137">
        <f t="shared" si="20"/>
        <v>0</v>
      </c>
      <c r="N60" s="137"/>
      <c r="O60" s="137">
        <f t="shared" si="21"/>
        <v>0</v>
      </c>
      <c r="P60" s="137"/>
      <c r="Q60" s="137">
        <f t="shared" si="22"/>
        <v>0</v>
      </c>
      <c r="R60" s="137"/>
      <c r="S60" s="137"/>
      <c r="T60" s="138"/>
      <c r="U60" s="137">
        <f t="shared" si="23"/>
        <v>0</v>
      </c>
      <c r="V60" s="137"/>
      <c r="W60" s="137">
        <f t="shared" si="24"/>
        <v>0</v>
      </c>
      <c r="X60" s="122"/>
      <c r="Y60" s="122"/>
      <c r="Z60" s="122">
        <v>5011.75</v>
      </c>
      <c r="AA60" s="124">
        <f t="shared" si="25"/>
        <v>11163</v>
      </c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</row>
    <row r="61" spans="2:47" s="116" customFormat="1" ht="39.75" customHeight="1">
      <c r="B61" s="215"/>
      <c r="C61" s="207"/>
      <c r="D61" s="121" t="s">
        <v>98</v>
      </c>
      <c r="E61" s="122">
        <v>0.1</v>
      </c>
      <c r="F61" s="122">
        <v>4921</v>
      </c>
      <c r="G61" s="122">
        <v>25</v>
      </c>
      <c r="H61" s="122">
        <f t="shared" si="17"/>
        <v>1230.25</v>
      </c>
      <c r="I61" s="137">
        <f t="shared" si="18"/>
        <v>615.125</v>
      </c>
      <c r="J61" s="137">
        <v>89.36</v>
      </c>
      <c r="K61" s="137">
        <f t="shared" si="19"/>
        <v>549.6757</v>
      </c>
      <c r="L61" s="137"/>
      <c r="M61" s="137">
        <f t="shared" si="20"/>
        <v>0</v>
      </c>
      <c r="N61" s="137"/>
      <c r="O61" s="137">
        <f t="shared" si="21"/>
        <v>0</v>
      </c>
      <c r="P61" s="137"/>
      <c r="Q61" s="137">
        <f t="shared" si="22"/>
        <v>0</v>
      </c>
      <c r="R61" s="137"/>
      <c r="S61" s="137"/>
      <c r="T61" s="138"/>
      <c r="U61" s="137">
        <f t="shared" si="23"/>
        <v>0</v>
      </c>
      <c r="V61" s="137"/>
      <c r="W61" s="137">
        <f t="shared" si="24"/>
        <v>0</v>
      </c>
      <c r="X61" s="122"/>
      <c r="Y61" s="122"/>
      <c r="Z61" s="122"/>
      <c r="AA61" s="124">
        <f t="shared" si="25"/>
        <v>1164.8007</v>
      </c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</row>
    <row r="62" spans="2:47" s="116" customFormat="1" ht="36" customHeight="1">
      <c r="B62" s="215"/>
      <c r="C62" s="207"/>
      <c r="D62" s="121" t="s">
        <v>73</v>
      </c>
      <c r="E62" s="122">
        <v>1</v>
      </c>
      <c r="F62" s="122">
        <v>5362</v>
      </c>
      <c r="G62" s="122">
        <v>25</v>
      </c>
      <c r="H62" s="122">
        <f t="shared" si="17"/>
        <v>1340.5</v>
      </c>
      <c r="I62" s="137">
        <f t="shared" si="18"/>
        <v>6702.5</v>
      </c>
      <c r="J62" s="137"/>
      <c r="K62" s="137">
        <f t="shared" si="19"/>
        <v>0</v>
      </c>
      <c r="L62" s="137"/>
      <c r="M62" s="137">
        <f t="shared" si="20"/>
        <v>0</v>
      </c>
      <c r="N62" s="137"/>
      <c r="O62" s="137">
        <f t="shared" si="21"/>
        <v>0</v>
      </c>
      <c r="P62" s="137"/>
      <c r="Q62" s="137">
        <f t="shared" si="22"/>
        <v>0</v>
      </c>
      <c r="R62" s="137"/>
      <c r="S62" s="137"/>
      <c r="T62" s="138"/>
      <c r="U62" s="137">
        <f t="shared" si="23"/>
        <v>0</v>
      </c>
      <c r="V62" s="137"/>
      <c r="W62" s="137">
        <f t="shared" si="24"/>
        <v>0</v>
      </c>
      <c r="X62" s="122"/>
      <c r="Y62" s="122"/>
      <c r="Z62" s="122">
        <v>4460.5</v>
      </c>
      <c r="AA62" s="124">
        <f t="shared" si="25"/>
        <v>11163</v>
      </c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</row>
    <row r="63" spans="2:47" s="116" customFormat="1" ht="39.75" customHeight="1" hidden="1">
      <c r="B63" s="215"/>
      <c r="C63" s="207"/>
      <c r="D63" s="121"/>
      <c r="E63" s="122"/>
      <c r="F63" s="122"/>
      <c r="G63" s="122"/>
      <c r="H63" s="122">
        <f t="shared" si="17"/>
        <v>0</v>
      </c>
      <c r="I63" s="137">
        <f t="shared" si="18"/>
        <v>0</v>
      </c>
      <c r="J63" s="137"/>
      <c r="K63" s="137">
        <f t="shared" si="19"/>
        <v>0</v>
      </c>
      <c r="L63" s="137"/>
      <c r="M63" s="137">
        <f t="shared" si="20"/>
        <v>0</v>
      </c>
      <c r="N63" s="137"/>
      <c r="O63" s="137">
        <f t="shared" si="21"/>
        <v>0</v>
      </c>
      <c r="P63" s="137"/>
      <c r="Q63" s="137">
        <f t="shared" si="22"/>
        <v>0</v>
      </c>
      <c r="R63" s="137"/>
      <c r="S63" s="137"/>
      <c r="T63" s="138"/>
      <c r="U63" s="137">
        <f t="shared" si="23"/>
        <v>0</v>
      </c>
      <c r="V63" s="137"/>
      <c r="W63" s="137">
        <f t="shared" si="24"/>
        <v>0</v>
      </c>
      <c r="X63" s="122"/>
      <c r="Y63" s="122"/>
      <c r="Z63" s="122"/>
      <c r="AA63" s="124">
        <f t="shared" si="25"/>
        <v>0</v>
      </c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</row>
    <row r="64" spans="2:47" s="116" customFormat="1" ht="39.75" customHeight="1" hidden="1">
      <c r="B64" s="215"/>
      <c r="C64" s="207"/>
      <c r="D64" s="121"/>
      <c r="E64" s="122"/>
      <c r="F64" s="122"/>
      <c r="G64" s="122"/>
      <c r="H64" s="122">
        <f t="shared" si="17"/>
        <v>0</v>
      </c>
      <c r="I64" s="137">
        <f t="shared" si="18"/>
        <v>0</v>
      </c>
      <c r="J64" s="137"/>
      <c r="K64" s="137">
        <f t="shared" si="19"/>
        <v>0</v>
      </c>
      <c r="L64" s="137"/>
      <c r="M64" s="137">
        <f t="shared" si="20"/>
        <v>0</v>
      </c>
      <c r="N64" s="137"/>
      <c r="O64" s="137">
        <f t="shared" si="21"/>
        <v>0</v>
      </c>
      <c r="P64" s="137"/>
      <c r="Q64" s="137">
        <f t="shared" si="22"/>
        <v>0</v>
      </c>
      <c r="R64" s="137"/>
      <c r="S64" s="137"/>
      <c r="T64" s="138"/>
      <c r="U64" s="137">
        <f t="shared" si="23"/>
        <v>0</v>
      </c>
      <c r="V64" s="137"/>
      <c r="W64" s="137">
        <f t="shared" si="24"/>
        <v>0</v>
      </c>
      <c r="X64" s="122"/>
      <c r="Y64" s="122"/>
      <c r="Z64" s="122"/>
      <c r="AA64" s="124">
        <f t="shared" si="25"/>
        <v>0</v>
      </c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</row>
    <row r="65" spans="2:47" s="116" customFormat="1" ht="39.75" customHeight="1" hidden="1">
      <c r="B65" s="215"/>
      <c r="C65" s="207"/>
      <c r="D65" s="121"/>
      <c r="E65" s="122"/>
      <c r="F65" s="122"/>
      <c r="G65" s="122"/>
      <c r="H65" s="122">
        <f t="shared" si="17"/>
        <v>0</v>
      </c>
      <c r="I65" s="137">
        <f t="shared" si="18"/>
        <v>0</v>
      </c>
      <c r="J65" s="137"/>
      <c r="K65" s="137">
        <f t="shared" si="19"/>
        <v>0</v>
      </c>
      <c r="L65" s="137"/>
      <c r="M65" s="137">
        <f t="shared" si="20"/>
        <v>0</v>
      </c>
      <c r="N65" s="137"/>
      <c r="O65" s="137">
        <f t="shared" si="21"/>
        <v>0</v>
      </c>
      <c r="P65" s="137"/>
      <c r="Q65" s="137">
        <f t="shared" si="22"/>
        <v>0</v>
      </c>
      <c r="R65" s="137"/>
      <c r="S65" s="137"/>
      <c r="T65" s="138"/>
      <c r="U65" s="137">
        <f t="shared" si="23"/>
        <v>0</v>
      </c>
      <c r="V65" s="137"/>
      <c r="W65" s="137">
        <f t="shared" si="24"/>
        <v>0</v>
      </c>
      <c r="X65" s="122"/>
      <c r="Y65" s="122"/>
      <c r="Z65" s="122"/>
      <c r="AA65" s="124">
        <f t="shared" si="25"/>
        <v>0</v>
      </c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</row>
    <row r="66" spans="2:47" s="116" customFormat="1" ht="39.75" customHeight="1" hidden="1">
      <c r="B66" s="215"/>
      <c r="C66" s="207"/>
      <c r="D66" s="121"/>
      <c r="E66" s="122"/>
      <c r="F66" s="122"/>
      <c r="G66" s="122"/>
      <c r="H66" s="122">
        <f t="shared" si="17"/>
        <v>0</v>
      </c>
      <c r="I66" s="137">
        <f t="shared" si="18"/>
        <v>0</v>
      </c>
      <c r="J66" s="137"/>
      <c r="K66" s="137">
        <f t="shared" si="19"/>
        <v>0</v>
      </c>
      <c r="L66" s="137"/>
      <c r="M66" s="137">
        <f t="shared" si="20"/>
        <v>0</v>
      </c>
      <c r="N66" s="137"/>
      <c r="O66" s="137">
        <f t="shared" si="21"/>
        <v>0</v>
      </c>
      <c r="P66" s="137"/>
      <c r="Q66" s="137">
        <f t="shared" si="22"/>
        <v>0</v>
      </c>
      <c r="R66" s="137"/>
      <c r="S66" s="137"/>
      <c r="T66" s="138"/>
      <c r="U66" s="137">
        <f t="shared" si="23"/>
        <v>0</v>
      </c>
      <c r="V66" s="137"/>
      <c r="W66" s="137">
        <f t="shared" si="24"/>
        <v>0</v>
      </c>
      <c r="X66" s="122"/>
      <c r="Y66" s="122"/>
      <c r="Z66" s="122"/>
      <c r="AA66" s="124">
        <f t="shared" si="25"/>
        <v>0</v>
      </c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</row>
    <row r="67" spans="2:47" s="116" customFormat="1" ht="39.75" customHeight="1" hidden="1">
      <c r="B67" s="215"/>
      <c r="C67" s="207"/>
      <c r="D67" s="121"/>
      <c r="E67" s="122"/>
      <c r="F67" s="122"/>
      <c r="G67" s="122"/>
      <c r="H67" s="122">
        <f t="shared" si="17"/>
        <v>0</v>
      </c>
      <c r="I67" s="137">
        <f t="shared" si="18"/>
        <v>0</v>
      </c>
      <c r="J67" s="137"/>
      <c r="K67" s="137">
        <f t="shared" si="19"/>
        <v>0</v>
      </c>
      <c r="L67" s="137"/>
      <c r="M67" s="137">
        <f t="shared" si="20"/>
        <v>0</v>
      </c>
      <c r="N67" s="137"/>
      <c r="O67" s="137">
        <f t="shared" si="21"/>
        <v>0</v>
      </c>
      <c r="P67" s="137"/>
      <c r="Q67" s="137">
        <f t="shared" si="22"/>
        <v>0</v>
      </c>
      <c r="R67" s="137"/>
      <c r="S67" s="137"/>
      <c r="T67" s="138"/>
      <c r="U67" s="137">
        <f t="shared" si="23"/>
        <v>0</v>
      </c>
      <c r="V67" s="137"/>
      <c r="W67" s="137">
        <f t="shared" si="24"/>
        <v>0</v>
      </c>
      <c r="X67" s="122"/>
      <c r="Y67" s="122"/>
      <c r="Z67" s="122"/>
      <c r="AA67" s="124">
        <f t="shared" si="25"/>
        <v>0</v>
      </c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</row>
    <row r="68" spans="2:47" s="116" customFormat="1" ht="39.75" customHeight="1" hidden="1">
      <c r="B68" s="215"/>
      <c r="C68" s="207"/>
      <c r="D68" s="121"/>
      <c r="E68" s="122"/>
      <c r="F68" s="122"/>
      <c r="G68" s="122"/>
      <c r="H68" s="122">
        <f t="shared" si="17"/>
        <v>0</v>
      </c>
      <c r="I68" s="137">
        <f t="shared" si="18"/>
        <v>0</v>
      </c>
      <c r="J68" s="137"/>
      <c r="K68" s="137">
        <f t="shared" si="19"/>
        <v>0</v>
      </c>
      <c r="L68" s="137"/>
      <c r="M68" s="137">
        <f t="shared" si="20"/>
        <v>0</v>
      </c>
      <c r="N68" s="137"/>
      <c r="O68" s="137">
        <f t="shared" si="21"/>
        <v>0</v>
      </c>
      <c r="P68" s="137"/>
      <c r="Q68" s="137">
        <f t="shared" si="22"/>
        <v>0</v>
      </c>
      <c r="R68" s="137"/>
      <c r="S68" s="137"/>
      <c r="T68" s="138"/>
      <c r="U68" s="137">
        <f t="shared" si="23"/>
        <v>0</v>
      </c>
      <c r="V68" s="137"/>
      <c r="W68" s="137">
        <f t="shared" si="24"/>
        <v>0</v>
      </c>
      <c r="X68" s="122"/>
      <c r="Y68" s="122"/>
      <c r="Z68" s="122"/>
      <c r="AA68" s="124">
        <f t="shared" si="25"/>
        <v>0</v>
      </c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</row>
    <row r="69" spans="2:47" s="116" customFormat="1" ht="39.75" customHeight="1" hidden="1">
      <c r="B69" s="215"/>
      <c r="C69" s="207"/>
      <c r="D69" s="121"/>
      <c r="E69" s="122"/>
      <c r="F69" s="122"/>
      <c r="G69" s="122"/>
      <c r="H69" s="122">
        <f t="shared" si="17"/>
        <v>0</v>
      </c>
      <c r="I69" s="137">
        <f t="shared" si="18"/>
        <v>0</v>
      </c>
      <c r="J69" s="137"/>
      <c r="K69" s="137">
        <f t="shared" si="19"/>
        <v>0</v>
      </c>
      <c r="L69" s="137"/>
      <c r="M69" s="137">
        <f t="shared" si="20"/>
        <v>0</v>
      </c>
      <c r="N69" s="137"/>
      <c r="O69" s="137">
        <f t="shared" si="21"/>
        <v>0</v>
      </c>
      <c r="P69" s="137"/>
      <c r="Q69" s="137">
        <f t="shared" si="22"/>
        <v>0</v>
      </c>
      <c r="R69" s="137"/>
      <c r="S69" s="137"/>
      <c r="T69" s="138"/>
      <c r="U69" s="137">
        <f t="shared" si="23"/>
        <v>0</v>
      </c>
      <c r="V69" s="137"/>
      <c r="W69" s="137">
        <f t="shared" si="24"/>
        <v>0</v>
      </c>
      <c r="X69" s="122"/>
      <c r="Y69" s="122"/>
      <c r="Z69" s="122"/>
      <c r="AA69" s="124">
        <f t="shared" si="25"/>
        <v>0</v>
      </c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</row>
    <row r="70" spans="2:47" s="116" customFormat="1" ht="39.75" customHeight="1" hidden="1">
      <c r="B70" s="215"/>
      <c r="C70" s="207"/>
      <c r="D70" s="121"/>
      <c r="E70" s="122"/>
      <c r="F70" s="122"/>
      <c r="G70" s="122"/>
      <c r="H70" s="122">
        <f t="shared" si="17"/>
        <v>0</v>
      </c>
      <c r="I70" s="137">
        <f t="shared" si="18"/>
        <v>0</v>
      </c>
      <c r="J70" s="137"/>
      <c r="K70" s="137">
        <f t="shared" si="19"/>
        <v>0</v>
      </c>
      <c r="L70" s="137"/>
      <c r="M70" s="137">
        <f t="shared" si="20"/>
        <v>0</v>
      </c>
      <c r="N70" s="137"/>
      <c r="O70" s="137">
        <f t="shared" si="21"/>
        <v>0</v>
      </c>
      <c r="P70" s="137"/>
      <c r="Q70" s="137">
        <f t="shared" si="22"/>
        <v>0</v>
      </c>
      <c r="R70" s="137"/>
      <c r="S70" s="137"/>
      <c r="T70" s="138"/>
      <c r="U70" s="137">
        <f t="shared" si="23"/>
        <v>0</v>
      </c>
      <c r="V70" s="137"/>
      <c r="W70" s="137">
        <f t="shared" si="24"/>
        <v>0</v>
      </c>
      <c r="X70" s="122"/>
      <c r="Y70" s="122"/>
      <c r="Z70" s="122"/>
      <c r="AA70" s="124">
        <f t="shared" si="25"/>
        <v>0</v>
      </c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</row>
    <row r="71" spans="2:47" s="116" customFormat="1" ht="39.75" customHeight="1" hidden="1">
      <c r="B71" s="215"/>
      <c r="C71" s="207"/>
      <c r="D71" s="121"/>
      <c r="E71" s="122"/>
      <c r="F71" s="122"/>
      <c r="G71" s="122"/>
      <c r="H71" s="122">
        <f t="shared" si="17"/>
        <v>0</v>
      </c>
      <c r="I71" s="137">
        <f t="shared" si="18"/>
        <v>0</v>
      </c>
      <c r="J71" s="137"/>
      <c r="K71" s="137">
        <f t="shared" si="19"/>
        <v>0</v>
      </c>
      <c r="L71" s="137"/>
      <c r="M71" s="137">
        <f t="shared" si="20"/>
        <v>0</v>
      </c>
      <c r="N71" s="137"/>
      <c r="O71" s="137">
        <f t="shared" si="21"/>
        <v>0</v>
      </c>
      <c r="P71" s="137"/>
      <c r="Q71" s="137">
        <f t="shared" si="22"/>
        <v>0</v>
      </c>
      <c r="R71" s="137"/>
      <c r="S71" s="137"/>
      <c r="T71" s="138"/>
      <c r="U71" s="137">
        <f t="shared" si="23"/>
        <v>0</v>
      </c>
      <c r="V71" s="137"/>
      <c r="W71" s="137">
        <f t="shared" si="24"/>
        <v>0</v>
      </c>
      <c r="X71" s="122"/>
      <c r="Y71" s="122"/>
      <c r="Z71" s="122"/>
      <c r="AA71" s="124">
        <f t="shared" si="25"/>
        <v>0</v>
      </c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</row>
    <row r="72" spans="2:47" s="116" customFormat="1" ht="39.75" customHeight="1" hidden="1">
      <c r="B72" s="215"/>
      <c r="C72" s="207"/>
      <c r="D72" s="121"/>
      <c r="E72" s="122"/>
      <c r="F72" s="122"/>
      <c r="G72" s="122"/>
      <c r="H72" s="122">
        <f t="shared" si="17"/>
        <v>0</v>
      </c>
      <c r="I72" s="137">
        <f t="shared" si="18"/>
        <v>0</v>
      </c>
      <c r="J72" s="137"/>
      <c r="K72" s="137">
        <f t="shared" si="19"/>
        <v>0</v>
      </c>
      <c r="L72" s="137"/>
      <c r="M72" s="137">
        <f t="shared" si="20"/>
        <v>0</v>
      </c>
      <c r="N72" s="137"/>
      <c r="O72" s="137">
        <f t="shared" si="21"/>
        <v>0</v>
      </c>
      <c r="P72" s="137"/>
      <c r="Q72" s="137">
        <f t="shared" si="22"/>
        <v>0</v>
      </c>
      <c r="R72" s="137"/>
      <c r="S72" s="137"/>
      <c r="T72" s="138"/>
      <c r="U72" s="137">
        <f t="shared" si="23"/>
        <v>0</v>
      </c>
      <c r="V72" s="137"/>
      <c r="W72" s="137">
        <f t="shared" si="24"/>
        <v>0</v>
      </c>
      <c r="X72" s="122"/>
      <c r="Y72" s="122"/>
      <c r="Z72" s="122"/>
      <c r="AA72" s="124">
        <f t="shared" si="25"/>
        <v>0</v>
      </c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</row>
    <row r="73" spans="2:47" s="116" customFormat="1" ht="39.75" customHeight="1">
      <c r="B73" s="215"/>
      <c r="C73" s="207"/>
      <c r="D73" s="126" t="s">
        <v>31</v>
      </c>
      <c r="E73" s="127">
        <f>SUM(E51:E72)</f>
        <v>18.700000000000003</v>
      </c>
      <c r="F73" s="127"/>
      <c r="G73" s="127"/>
      <c r="H73" s="127">
        <f>SUM(H51:H72)</f>
        <v>14491</v>
      </c>
      <c r="I73" s="139">
        <f>SUM(I51:I72)</f>
        <v>119006.5</v>
      </c>
      <c r="J73" s="139"/>
      <c r="K73" s="139">
        <f>SUM(K51:K72)</f>
        <v>8902.93945</v>
      </c>
      <c r="L73" s="139"/>
      <c r="M73" s="139">
        <f>SUM(M51:M72)</f>
        <v>12056.45</v>
      </c>
      <c r="N73" s="139"/>
      <c r="O73" s="139">
        <f>SUM(O51:O72)</f>
        <v>0</v>
      </c>
      <c r="P73" s="139"/>
      <c r="Q73" s="139">
        <f>SUM(Q51:Q72)</f>
        <v>0</v>
      </c>
      <c r="R73" s="139">
        <f>SUM(R51:R72)</f>
        <v>0</v>
      </c>
      <c r="S73" s="139">
        <f>SUM(S51:S72)</f>
        <v>0</v>
      </c>
      <c r="T73" s="144"/>
      <c r="U73" s="139">
        <f>SUM(U51:U72)</f>
        <v>0</v>
      </c>
      <c r="V73" s="139"/>
      <c r="W73" s="139">
        <f>SUM(W51:W72)</f>
        <v>0</v>
      </c>
      <c r="X73" s="127">
        <f>SUM(X51:X72)</f>
        <v>0</v>
      </c>
      <c r="Y73" s="127">
        <f>SUM(Y51:Y72)</f>
        <v>0</v>
      </c>
      <c r="Z73" s="127">
        <f>SUM(Z51:Z72)</f>
        <v>73043.47</v>
      </c>
      <c r="AA73" s="129">
        <f>SUM(AA51:AA72)</f>
        <v>213009.35945</v>
      </c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</row>
    <row r="74" spans="2:47" s="116" customFormat="1" ht="39.75" customHeight="1">
      <c r="B74" s="215"/>
      <c r="C74" s="207"/>
      <c r="D74" s="121" t="s">
        <v>106</v>
      </c>
      <c r="E74" s="122">
        <v>1</v>
      </c>
      <c r="F74" s="122">
        <v>5618</v>
      </c>
      <c r="G74" s="122">
        <v>25</v>
      </c>
      <c r="H74" s="122">
        <f aca="true" t="shared" si="26" ref="H74:H82">F74*G74/100</f>
        <v>1404.5</v>
      </c>
      <c r="I74" s="137">
        <f aca="true" t="shared" si="27" ref="I74:I82">(F74+H74)*E74</f>
        <v>7022.5</v>
      </c>
      <c r="J74" s="137"/>
      <c r="K74" s="137">
        <f aca="true" t="shared" si="28" ref="K74:K82">I74*J74/100</f>
        <v>0</v>
      </c>
      <c r="L74" s="137"/>
      <c r="M74" s="137">
        <f aca="true" t="shared" si="29" ref="M74:M82">I74*L74/100</f>
        <v>0</v>
      </c>
      <c r="N74" s="137"/>
      <c r="O74" s="137">
        <f aca="true" t="shared" si="30" ref="O74:O82">I74*N74/100</f>
        <v>0</v>
      </c>
      <c r="P74" s="137"/>
      <c r="Q74" s="137">
        <f aca="true" t="shared" si="31" ref="Q74:Q82">I74*P74/100</f>
        <v>0</v>
      </c>
      <c r="R74" s="137"/>
      <c r="S74" s="137"/>
      <c r="T74" s="138"/>
      <c r="U74" s="137">
        <f aca="true" t="shared" si="32" ref="U74:U82">I74*T74/100</f>
        <v>0</v>
      </c>
      <c r="V74" s="137"/>
      <c r="W74" s="137">
        <f aca="true" t="shared" si="33" ref="W74:W82">V74*I74/100</f>
        <v>0</v>
      </c>
      <c r="X74" s="122"/>
      <c r="Y74" s="122"/>
      <c r="Z74" s="122">
        <v>4140.5</v>
      </c>
      <c r="AA74" s="124">
        <f aca="true" t="shared" si="34" ref="AA74:AA82">I74+K74+M74+O74+Q74+S74+U74+W74+Y74+Z74</f>
        <v>11163</v>
      </c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</row>
    <row r="75" spans="2:47" s="116" customFormat="1" ht="39.75" customHeight="1">
      <c r="B75" s="215"/>
      <c r="C75" s="207"/>
      <c r="D75" s="121" t="s">
        <v>74</v>
      </c>
      <c r="E75" s="122">
        <v>1</v>
      </c>
      <c r="F75" s="122">
        <v>4921</v>
      </c>
      <c r="G75" s="122">
        <v>25</v>
      </c>
      <c r="H75" s="122">
        <f t="shared" si="26"/>
        <v>1230.25</v>
      </c>
      <c r="I75" s="137">
        <f t="shared" si="27"/>
        <v>6151.25</v>
      </c>
      <c r="J75" s="137"/>
      <c r="K75" s="137">
        <f t="shared" si="28"/>
        <v>0</v>
      </c>
      <c r="L75" s="137"/>
      <c r="M75" s="137">
        <f t="shared" si="29"/>
        <v>0</v>
      </c>
      <c r="N75" s="137"/>
      <c r="O75" s="137">
        <f t="shared" si="30"/>
        <v>0</v>
      </c>
      <c r="P75" s="137"/>
      <c r="Q75" s="137">
        <f t="shared" si="31"/>
        <v>0</v>
      </c>
      <c r="R75" s="137"/>
      <c r="S75" s="137"/>
      <c r="T75" s="137"/>
      <c r="U75" s="137">
        <f t="shared" si="32"/>
        <v>0</v>
      </c>
      <c r="V75" s="137"/>
      <c r="W75" s="137">
        <f t="shared" si="33"/>
        <v>0</v>
      </c>
      <c r="X75" s="122"/>
      <c r="Y75" s="122"/>
      <c r="Z75" s="122">
        <v>5011.75</v>
      </c>
      <c r="AA75" s="124">
        <f t="shared" si="34"/>
        <v>11163</v>
      </c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</row>
    <row r="76" spans="2:47" s="116" customFormat="1" ht="39.75" customHeight="1">
      <c r="B76" s="215"/>
      <c r="C76" s="207"/>
      <c r="D76" s="121" t="s">
        <v>75</v>
      </c>
      <c r="E76" s="122">
        <v>1</v>
      </c>
      <c r="F76" s="122">
        <v>4921</v>
      </c>
      <c r="G76" s="122">
        <v>25</v>
      </c>
      <c r="H76" s="122">
        <f t="shared" si="26"/>
        <v>1230.25</v>
      </c>
      <c r="I76" s="137">
        <f t="shared" si="27"/>
        <v>6151.25</v>
      </c>
      <c r="J76" s="137"/>
      <c r="K76" s="137">
        <f t="shared" si="28"/>
        <v>0</v>
      </c>
      <c r="L76" s="137"/>
      <c r="M76" s="137">
        <f t="shared" si="29"/>
        <v>0</v>
      </c>
      <c r="N76" s="137"/>
      <c r="O76" s="137">
        <f t="shared" si="30"/>
        <v>0</v>
      </c>
      <c r="P76" s="137"/>
      <c r="Q76" s="137">
        <f t="shared" si="31"/>
        <v>0</v>
      </c>
      <c r="R76" s="137"/>
      <c r="S76" s="137"/>
      <c r="T76" s="138"/>
      <c r="U76" s="137">
        <f t="shared" si="32"/>
        <v>0</v>
      </c>
      <c r="V76" s="137"/>
      <c r="W76" s="137">
        <f t="shared" si="33"/>
        <v>0</v>
      </c>
      <c r="X76" s="122"/>
      <c r="Y76" s="122"/>
      <c r="Z76" s="122">
        <v>5011.75</v>
      </c>
      <c r="AA76" s="124">
        <f t="shared" si="34"/>
        <v>11163</v>
      </c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</row>
    <row r="77" spans="2:47" s="116" customFormat="1" ht="39.75" customHeight="1">
      <c r="B77" s="215"/>
      <c r="C77" s="207"/>
      <c r="D77" s="121" t="s">
        <v>63</v>
      </c>
      <c r="E77" s="122">
        <v>1</v>
      </c>
      <c r="F77" s="122">
        <v>4921</v>
      </c>
      <c r="G77" s="122">
        <v>25</v>
      </c>
      <c r="H77" s="122">
        <f t="shared" si="26"/>
        <v>1230.25</v>
      </c>
      <c r="I77" s="137">
        <f t="shared" si="27"/>
        <v>6151.25</v>
      </c>
      <c r="J77" s="137"/>
      <c r="K77" s="137">
        <f t="shared" si="28"/>
        <v>0</v>
      </c>
      <c r="L77" s="137"/>
      <c r="M77" s="137">
        <f t="shared" si="29"/>
        <v>0</v>
      </c>
      <c r="N77" s="137"/>
      <c r="O77" s="137">
        <f t="shared" si="30"/>
        <v>0</v>
      </c>
      <c r="P77" s="137"/>
      <c r="Q77" s="137">
        <f t="shared" si="31"/>
        <v>0</v>
      </c>
      <c r="R77" s="137"/>
      <c r="S77" s="137"/>
      <c r="T77" s="138"/>
      <c r="U77" s="137">
        <f t="shared" si="32"/>
        <v>0</v>
      </c>
      <c r="V77" s="137"/>
      <c r="W77" s="137">
        <f t="shared" si="33"/>
        <v>0</v>
      </c>
      <c r="X77" s="122"/>
      <c r="Y77" s="122"/>
      <c r="Z77" s="122">
        <v>5011.75</v>
      </c>
      <c r="AA77" s="124">
        <f t="shared" si="34"/>
        <v>11163</v>
      </c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</row>
    <row r="78" spans="2:47" s="116" customFormat="1" ht="39.75" customHeight="1">
      <c r="B78" s="215"/>
      <c r="C78" s="207"/>
      <c r="D78" s="121" t="s">
        <v>67</v>
      </c>
      <c r="E78" s="122">
        <v>2</v>
      </c>
      <c r="F78" s="122">
        <v>5618</v>
      </c>
      <c r="G78" s="122">
        <v>25</v>
      </c>
      <c r="H78" s="122">
        <f t="shared" si="26"/>
        <v>1404.5</v>
      </c>
      <c r="I78" s="137">
        <f t="shared" si="27"/>
        <v>14045</v>
      </c>
      <c r="J78" s="137"/>
      <c r="K78" s="137">
        <f t="shared" si="28"/>
        <v>0</v>
      </c>
      <c r="L78" s="137"/>
      <c r="M78" s="137">
        <f t="shared" si="29"/>
        <v>0</v>
      </c>
      <c r="N78" s="137"/>
      <c r="O78" s="137">
        <f t="shared" si="30"/>
        <v>0</v>
      </c>
      <c r="P78" s="137"/>
      <c r="Q78" s="137">
        <f t="shared" si="31"/>
        <v>0</v>
      </c>
      <c r="R78" s="137"/>
      <c r="S78" s="137"/>
      <c r="T78" s="138"/>
      <c r="U78" s="137">
        <f t="shared" si="32"/>
        <v>0</v>
      </c>
      <c r="V78" s="137"/>
      <c r="W78" s="137">
        <f t="shared" si="33"/>
        <v>0</v>
      </c>
      <c r="X78" s="122"/>
      <c r="Y78" s="122"/>
      <c r="Z78" s="122">
        <v>8281</v>
      </c>
      <c r="AA78" s="124">
        <f t="shared" si="34"/>
        <v>22326</v>
      </c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</row>
    <row r="79" spans="2:47" s="116" customFormat="1" ht="39.75" customHeight="1">
      <c r="B79" s="215"/>
      <c r="C79" s="207"/>
      <c r="D79" s="121" t="s">
        <v>68</v>
      </c>
      <c r="E79" s="122">
        <v>2</v>
      </c>
      <c r="F79" s="122">
        <v>4921</v>
      </c>
      <c r="G79" s="122">
        <v>25</v>
      </c>
      <c r="H79" s="122">
        <f t="shared" si="26"/>
        <v>1230.25</v>
      </c>
      <c r="I79" s="137">
        <f>(F79+H79)*E79</f>
        <v>12302.5</v>
      </c>
      <c r="J79" s="137"/>
      <c r="K79" s="137">
        <f t="shared" si="28"/>
        <v>0</v>
      </c>
      <c r="L79" s="137"/>
      <c r="M79" s="137">
        <f t="shared" si="29"/>
        <v>0</v>
      </c>
      <c r="N79" s="137"/>
      <c r="O79" s="137">
        <f t="shared" si="30"/>
        <v>0</v>
      </c>
      <c r="P79" s="137"/>
      <c r="Q79" s="137">
        <f t="shared" si="31"/>
        <v>0</v>
      </c>
      <c r="R79" s="137"/>
      <c r="S79" s="137"/>
      <c r="T79" s="138"/>
      <c r="U79" s="137">
        <f t="shared" si="32"/>
        <v>0</v>
      </c>
      <c r="V79" s="137"/>
      <c r="W79" s="137">
        <f t="shared" si="33"/>
        <v>0</v>
      </c>
      <c r="X79" s="122"/>
      <c r="Y79" s="122"/>
      <c r="Z79" s="122">
        <v>10023.5</v>
      </c>
      <c r="AA79" s="124">
        <f t="shared" si="34"/>
        <v>22326</v>
      </c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</row>
    <row r="80" spans="2:47" s="116" customFormat="1" ht="38.25" customHeight="1">
      <c r="B80" s="215"/>
      <c r="C80" s="207"/>
      <c r="D80" s="121" t="s">
        <v>78</v>
      </c>
      <c r="E80" s="122">
        <v>1</v>
      </c>
      <c r="F80" s="122">
        <v>4921</v>
      </c>
      <c r="G80" s="122">
        <v>25</v>
      </c>
      <c r="H80" s="122">
        <f t="shared" si="26"/>
        <v>1230.25</v>
      </c>
      <c r="I80" s="137">
        <f t="shared" si="27"/>
        <v>6151.25</v>
      </c>
      <c r="J80" s="137"/>
      <c r="K80" s="137">
        <f t="shared" si="28"/>
        <v>0</v>
      </c>
      <c r="L80" s="137"/>
      <c r="M80" s="137">
        <f t="shared" si="29"/>
        <v>0</v>
      </c>
      <c r="N80" s="137"/>
      <c r="O80" s="137">
        <f t="shared" si="30"/>
        <v>0</v>
      </c>
      <c r="P80" s="137"/>
      <c r="Q80" s="137">
        <f t="shared" si="31"/>
        <v>0</v>
      </c>
      <c r="R80" s="137"/>
      <c r="S80" s="137"/>
      <c r="T80" s="138"/>
      <c r="U80" s="137">
        <f t="shared" si="32"/>
        <v>0</v>
      </c>
      <c r="V80" s="137"/>
      <c r="W80" s="137">
        <f t="shared" si="33"/>
        <v>0</v>
      </c>
      <c r="X80" s="122"/>
      <c r="Y80" s="122"/>
      <c r="Z80" s="122">
        <v>5011.75</v>
      </c>
      <c r="AA80" s="124">
        <f t="shared" si="34"/>
        <v>11163</v>
      </c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</row>
    <row r="81" spans="2:47" s="116" customFormat="1" ht="34.5" customHeight="1">
      <c r="B81" s="215"/>
      <c r="C81" s="207"/>
      <c r="D81" s="121" t="s">
        <v>61</v>
      </c>
      <c r="E81" s="122">
        <v>0.5</v>
      </c>
      <c r="F81" s="122">
        <v>4921</v>
      </c>
      <c r="G81" s="122">
        <v>25</v>
      </c>
      <c r="H81" s="122">
        <f t="shared" si="26"/>
        <v>1230.25</v>
      </c>
      <c r="I81" s="137">
        <f t="shared" si="27"/>
        <v>3075.625</v>
      </c>
      <c r="J81" s="137"/>
      <c r="K81" s="137">
        <f t="shared" si="28"/>
        <v>0</v>
      </c>
      <c r="L81" s="137"/>
      <c r="M81" s="137">
        <f t="shared" si="29"/>
        <v>0</v>
      </c>
      <c r="N81" s="137"/>
      <c r="O81" s="137">
        <f t="shared" si="30"/>
        <v>0</v>
      </c>
      <c r="P81" s="137"/>
      <c r="Q81" s="137">
        <f t="shared" si="31"/>
        <v>0</v>
      </c>
      <c r="R81" s="137"/>
      <c r="S81" s="137"/>
      <c r="T81" s="138"/>
      <c r="U81" s="137">
        <f t="shared" si="32"/>
        <v>0</v>
      </c>
      <c r="V81" s="137"/>
      <c r="W81" s="137">
        <f t="shared" si="33"/>
        <v>0</v>
      </c>
      <c r="X81" s="122"/>
      <c r="Y81" s="122"/>
      <c r="Z81" s="122">
        <v>5581.5</v>
      </c>
      <c r="AA81" s="124">
        <f t="shared" si="34"/>
        <v>8657.125</v>
      </c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</row>
    <row r="82" spans="2:47" s="116" customFormat="1" ht="39.75" customHeight="1">
      <c r="B82" s="215"/>
      <c r="C82" s="207"/>
      <c r="D82" s="121" t="s">
        <v>60</v>
      </c>
      <c r="E82" s="122">
        <v>3</v>
      </c>
      <c r="F82" s="122">
        <v>4921</v>
      </c>
      <c r="G82" s="122">
        <v>25</v>
      </c>
      <c r="H82" s="122">
        <f t="shared" si="26"/>
        <v>1230.25</v>
      </c>
      <c r="I82" s="137">
        <f t="shared" si="27"/>
        <v>18453.75</v>
      </c>
      <c r="J82" s="137"/>
      <c r="K82" s="137">
        <f t="shared" si="28"/>
        <v>0</v>
      </c>
      <c r="L82" s="137">
        <v>35</v>
      </c>
      <c r="M82" s="137">
        <f t="shared" si="29"/>
        <v>6458.8125</v>
      </c>
      <c r="N82" s="137"/>
      <c r="O82" s="137">
        <f t="shared" si="30"/>
        <v>0</v>
      </c>
      <c r="P82" s="137"/>
      <c r="Q82" s="137">
        <f t="shared" si="31"/>
        <v>0</v>
      </c>
      <c r="R82" s="137"/>
      <c r="S82" s="137"/>
      <c r="T82" s="138"/>
      <c r="U82" s="137">
        <f t="shared" si="32"/>
        <v>0</v>
      </c>
      <c r="V82" s="137"/>
      <c r="W82" s="137">
        <f t="shared" si="33"/>
        <v>0</v>
      </c>
      <c r="X82" s="122"/>
      <c r="Y82" s="122"/>
      <c r="Z82" s="122">
        <v>8576.44</v>
      </c>
      <c r="AA82" s="124">
        <f t="shared" si="34"/>
        <v>33489.0025</v>
      </c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</row>
    <row r="83" spans="2:47" s="116" customFormat="1" ht="43.5" customHeight="1">
      <c r="B83" s="216"/>
      <c r="C83" s="207"/>
      <c r="D83" s="126" t="s">
        <v>34</v>
      </c>
      <c r="E83" s="127">
        <f>SUM(E74:E82)</f>
        <v>12.5</v>
      </c>
      <c r="F83" s="127"/>
      <c r="G83" s="127"/>
      <c r="H83" s="127">
        <f>SUM(H74:H82)</f>
        <v>11420.75</v>
      </c>
      <c r="I83" s="139">
        <f>SUM(I74:I82)</f>
        <v>79504.375</v>
      </c>
      <c r="J83" s="139"/>
      <c r="K83" s="139">
        <f>SUM(K74:K82)</f>
        <v>0</v>
      </c>
      <c r="L83" s="139"/>
      <c r="M83" s="139">
        <f>SUM(M74:M82)</f>
        <v>6458.8125</v>
      </c>
      <c r="N83" s="139"/>
      <c r="O83" s="139">
        <f>SUM(O74:O82)</f>
        <v>0</v>
      </c>
      <c r="P83" s="139"/>
      <c r="Q83" s="139">
        <f>SUM(Q74:Q82)</f>
        <v>0</v>
      </c>
      <c r="R83" s="139">
        <f>SUM(R74:R82)</f>
        <v>0</v>
      </c>
      <c r="S83" s="139">
        <f>SUM(S74:S82)</f>
        <v>0</v>
      </c>
      <c r="T83" s="144"/>
      <c r="U83" s="139">
        <f>SUM(U74:U82)</f>
        <v>0</v>
      </c>
      <c r="V83" s="139"/>
      <c r="W83" s="139">
        <f>SUM(W74:W82)</f>
        <v>0</v>
      </c>
      <c r="X83" s="127">
        <f>SUM(X74:X82)</f>
        <v>0</v>
      </c>
      <c r="Y83" s="127">
        <f>SUM(Y74:Y82)</f>
        <v>0</v>
      </c>
      <c r="Z83" s="127">
        <f>SUM(Z74:Z82)</f>
        <v>56649.94</v>
      </c>
      <c r="AA83" s="129">
        <f>SUM(AA74:AA82)</f>
        <v>142613.1275</v>
      </c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</row>
    <row r="84" spans="2:47" s="116" customFormat="1" ht="39.75" customHeight="1">
      <c r="B84" s="140"/>
      <c r="C84" s="132"/>
      <c r="D84" s="133" t="s">
        <v>79</v>
      </c>
      <c r="E84" s="134">
        <f>E73+E83</f>
        <v>31.200000000000003</v>
      </c>
      <c r="F84" s="134"/>
      <c r="G84" s="134"/>
      <c r="H84" s="134">
        <f>H73+H83</f>
        <v>25911.75</v>
      </c>
      <c r="I84" s="141">
        <f>I73+I83</f>
        <v>198510.875</v>
      </c>
      <c r="J84" s="141"/>
      <c r="K84" s="141">
        <f>K73+K83</f>
        <v>8902.93945</v>
      </c>
      <c r="L84" s="141"/>
      <c r="M84" s="141">
        <f>M73+M83</f>
        <v>18515.2625</v>
      </c>
      <c r="N84" s="141"/>
      <c r="O84" s="141">
        <f>O73+O83</f>
        <v>0</v>
      </c>
      <c r="P84" s="141"/>
      <c r="Q84" s="141">
        <f>Q73+Q83</f>
        <v>0</v>
      </c>
      <c r="R84" s="141">
        <f>R73+R83</f>
        <v>0</v>
      </c>
      <c r="S84" s="141">
        <f>S73+S83</f>
        <v>0</v>
      </c>
      <c r="T84" s="142"/>
      <c r="U84" s="141">
        <f>U73+U83</f>
        <v>0</v>
      </c>
      <c r="V84" s="141"/>
      <c r="W84" s="141">
        <f>W73+W83</f>
        <v>0</v>
      </c>
      <c r="X84" s="134">
        <f>X73+X83</f>
        <v>0</v>
      </c>
      <c r="Y84" s="134">
        <f>Y73+Y83</f>
        <v>0</v>
      </c>
      <c r="Z84" s="134">
        <f>Z73+Z83</f>
        <v>129693.41</v>
      </c>
      <c r="AA84" s="136">
        <f>AA73+AA83</f>
        <v>355622.48695</v>
      </c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5"/>
      <c r="AT84" s="125"/>
      <c r="AU84" s="125"/>
    </row>
    <row r="85" spans="2:47" s="116" customFormat="1" ht="39.75" customHeight="1">
      <c r="B85" s="217"/>
      <c r="C85" s="207" t="s">
        <v>32</v>
      </c>
      <c r="D85" s="121" t="s">
        <v>81</v>
      </c>
      <c r="E85" s="122">
        <v>1</v>
      </c>
      <c r="F85" s="122">
        <v>8555</v>
      </c>
      <c r="G85" s="122">
        <v>25</v>
      </c>
      <c r="H85" s="122">
        <f>F85*G85/100</f>
        <v>2138.75</v>
      </c>
      <c r="I85" s="137">
        <f>(F85+H85)*E85</f>
        <v>10693.75</v>
      </c>
      <c r="J85" s="137"/>
      <c r="K85" s="137">
        <f>I85*J85/100</f>
        <v>0</v>
      </c>
      <c r="L85" s="137"/>
      <c r="M85" s="137">
        <f>I85*L85/100</f>
        <v>0</v>
      </c>
      <c r="N85" s="137"/>
      <c r="O85" s="137">
        <f>I85*N85/100</f>
        <v>0</v>
      </c>
      <c r="P85" s="137"/>
      <c r="Q85" s="137">
        <f>I85*P85/100</f>
        <v>0</v>
      </c>
      <c r="R85" s="137"/>
      <c r="S85" s="137"/>
      <c r="T85" s="138"/>
      <c r="U85" s="137">
        <f>I85*T85/100</f>
        <v>0</v>
      </c>
      <c r="V85" s="137">
        <v>10</v>
      </c>
      <c r="W85" s="137">
        <f>V85*I85/100</f>
        <v>1069.375</v>
      </c>
      <c r="X85" s="122"/>
      <c r="Y85" s="122"/>
      <c r="Z85" s="122"/>
      <c r="AA85" s="124">
        <f>I85+K85+M85+O85+Q85+S85+U85+W85+Y85+Z85</f>
        <v>11763.125</v>
      </c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</row>
    <row r="86" spans="2:47" s="116" customFormat="1" ht="39.75" customHeight="1">
      <c r="B86" s="217"/>
      <c r="C86" s="207"/>
      <c r="D86" s="126" t="s">
        <v>34</v>
      </c>
      <c r="E86" s="127">
        <f>SUM(E85:E85)</f>
        <v>1</v>
      </c>
      <c r="F86" s="127"/>
      <c r="G86" s="127"/>
      <c r="H86" s="127">
        <f>SUM(H85:H85)</f>
        <v>2138.75</v>
      </c>
      <c r="I86" s="139">
        <f>SUM(I85:I85)</f>
        <v>10693.75</v>
      </c>
      <c r="J86" s="139"/>
      <c r="K86" s="139">
        <f>SUM(K85:K85)</f>
        <v>0</v>
      </c>
      <c r="L86" s="139"/>
      <c r="M86" s="139">
        <f>SUM(M85:M85)</f>
        <v>0</v>
      </c>
      <c r="N86" s="139"/>
      <c r="O86" s="139">
        <f>SUM(O85:O85)</f>
        <v>0</v>
      </c>
      <c r="P86" s="139"/>
      <c r="Q86" s="139">
        <f>SUM(Q85:Q85)</f>
        <v>0</v>
      </c>
      <c r="R86" s="139">
        <f>SUM(R85:R85)</f>
        <v>0</v>
      </c>
      <c r="S86" s="139">
        <f>SUM(S85:S85)</f>
        <v>0</v>
      </c>
      <c r="T86" s="144"/>
      <c r="U86" s="139">
        <f>SUM(U85:U85)</f>
        <v>0</v>
      </c>
      <c r="V86" s="139"/>
      <c r="W86" s="139">
        <f>SUM(W85:W85)</f>
        <v>1069.375</v>
      </c>
      <c r="X86" s="127">
        <f>SUM(X85:X85)</f>
        <v>0</v>
      </c>
      <c r="Y86" s="127">
        <f>SUM(Y85:Y85)</f>
        <v>0</v>
      </c>
      <c r="Z86" s="127">
        <f>SUM(Z85:Z85)</f>
        <v>0</v>
      </c>
      <c r="AA86" s="129">
        <f>SUM(AA85:AA85)</f>
        <v>11763.125</v>
      </c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</row>
    <row r="87" spans="2:47" s="116" customFormat="1" ht="39.75" customHeight="1">
      <c r="B87" s="147"/>
      <c r="C87" s="132"/>
      <c r="D87" s="133" t="s">
        <v>82</v>
      </c>
      <c r="E87" s="134">
        <f>E86</f>
        <v>1</v>
      </c>
      <c r="F87" s="134"/>
      <c r="G87" s="134"/>
      <c r="H87" s="134">
        <f aca="true" t="shared" si="35" ref="H87:AA87">H86</f>
        <v>2138.75</v>
      </c>
      <c r="I87" s="134">
        <f t="shared" si="35"/>
        <v>10693.75</v>
      </c>
      <c r="J87" s="134"/>
      <c r="K87" s="134">
        <f t="shared" si="35"/>
        <v>0</v>
      </c>
      <c r="L87" s="134">
        <f t="shared" si="35"/>
        <v>0</v>
      </c>
      <c r="M87" s="134">
        <f t="shared" si="35"/>
        <v>0</v>
      </c>
      <c r="N87" s="134">
        <f t="shared" si="35"/>
        <v>0</v>
      </c>
      <c r="O87" s="134">
        <f t="shared" si="35"/>
        <v>0</v>
      </c>
      <c r="P87" s="134">
        <f t="shared" si="35"/>
        <v>0</v>
      </c>
      <c r="Q87" s="134">
        <f t="shared" si="35"/>
        <v>0</v>
      </c>
      <c r="R87" s="134">
        <f t="shared" si="35"/>
        <v>0</v>
      </c>
      <c r="S87" s="134">
        <f t="shared" si="35"/>
        <v>0</v>
      </c>
      <c r="T87" s="134"/>
      <c r="U87" s="134">
        <f t="shared" si="35"/>
        <v>0</v>
      </c>
      <c r="V87" s="134">
        <f t="shared" si="35"/>
        <v>0</v>
      </c>
      <c r="W87" s="141">
        <f t="shared" si="35"/>
        <v>1069.375</v>
      </c>
      <c r="X87" s="134">
        <f t="shared" si="35"/>
        <v>0</v>
      </c>
      <c r="Y87" s="134">
        <f t="shared" si="35"/>
        <v>0</v>
      </c>
      <c r="Z87" s="134">
        <f t="shared" si="35"/>
        <v>0</v>
      </c>
      <c r="AA87" s="134">
        <f t="shared" si="35"/>
        <v>11763.125</v>
      </c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</row>
    <row r="88" spans="2:47" s="116" customFormat="1" ht="39.75" customHeight="1">
      <c r="B88" s="148"/>
      <c r="C88" s="149"/>
      <c r="D88" s="126" t="s">
        <v>83</v>
      </c>
      <c r="E88" s="127">
        <f>E20+E31+E46+E73</f>
        <v>33.2</v>
      </c>
      <c r="F88" s="127">
        <f aca="true" t="shared" si="36" ref="F88:AA88">F20+F31+F46+F73</f>
        <v>0</v>
      </c>
      <c r="G88" s="127">
        <f t="shared" si="36"/>
        <v>0</v>
      </c>
      <c r="H88" s="127">
        <f t="shared" si="36"/>
        <v>35126.75</v>
      </c>
      <c r="I88" s="127">
        <f t="shared" si="36"/>
        <v>306986.695</v>
      </c>
      <c r="J88" s="139">
        <f t="shared" si="36"/>
        <v>0</v>
      </c>
      <c r="K88" s="139">
        <f t="shared" si="36"/>
        <v>11503.93945</v>
      </c>
      <c r="L88" s="139">
        <f t="shared" si="36"/>
        <v>0</v>
      </c>
      <c r="M88" s="139">
        <f t="shared" si="36"/>
        <v>12056.45</v>
      </c>
      <c r="N88" s="139">
        <f t="shared" si="36"/>
        <v>0</v>
      </c>
      <c r="O88" s="139">
        <f t="shared" si="36"/>
        <v>0</v>
      </c>
      <c r="P88" s="139">
        <f t="shared" si="36"/>
        <v>0</v>
      </c>
      <c r="Q88" s="139">
        <f t="shared" si="36"/>
        <v>0</v>
      </c>
      <c r="R88" s="139">
        <f t="shared" si="36"/>
        <v>0</v>
      </c>
      <c r="S88" s="139">
        <f t="shared" si="36"/>
        <v>0</v>
      </c>
      <c r="T88" s="139">
        <f t="shared" si="36"/>
        <v>40</v>
      </c>
      <c r="U88" s="139">
        <f t="shared" si="36"/>
        <v>6752.754000000002</v>
      </c>
      <c r="V88" s="139">
        <f t="shared" si="36"/>
        <v>0</v>
      </c>
      <c r="W88" s="139">
        <f t="shared" si="36"/>
        <v>2213.4375</v>
      </c>
      <c r="X88" s="139">
        <f t="shared" si="36"/>
        <v>0</v>
      </c>
      <c r="Y88" s="139">
        <f t="shared" si="36"/>
        <v>0</v>
      </c>
      <c r="Z88" s="139">
        <f t="shared" si="36"/>
        <v>81030.9</v>
      </c>
      <c r="AA88" s="139">
        <f t="shared" si="36"/>
        <v>420728.42595</v>
      </c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</row>
    <row r="89" spans="2:47" s="116" customFormat="1" ht="39.75" customHeight="1">
      <c r="B89" s="148"/>
      <c r="C89" s="150"/>
      <c r="D89" s="126" t="s">
        <v>84</v>
      </c>
      <c r="E89" s="127">
        <f aca="true" t="shared" si="37" ref="E89:AA90">E24+E38+E49+E83+E86</f>
        <v>36.75</v>
      </c>
      <c r="F89" s="127">
        <f t="shared" si="37"/>
        <v>0</v>
      </c>
      <c r="G89" s="127">
        <f t="shared" si="37"/>
        <v>0</v>
      </c>
      <c r="H89" s="127">
        <f t="shared" si="37"/>
        <v>30694</v>
      </c>
      <c r="I89" s="139">
        <f t="shared" si="37"/>
        <v>336717.1975</v>
      </c>
      <c r="J89" s="139">
        <f t="shared" si="37"/>
        <v>20</v>
      </c>
      <c r="K89" s="139">
        <f t="shared" si="37"/>
        <v>5849.55</v>
      </c>
      <c r="L89" s="139">
        <f t="shared" si="37"/>
        <v>0</v>
      </c>
      <c r="M89" s="139">
        <f t="shared" si="37"/>
        <v>6458.8125</v>
      </c>
      <c r="N89" s="139">
        <f t="shared" si="37"/>
        <v>0</v>
      </c>
      <c r="O89" s="139">
        <f t="shared" si="37"/>
        <v>0</v>
      </c>
      <c r="P89" s="139">
        <f t="shared" si="37"/>
        <v>0</v>
      </c>
      <c r="Q89" s="139">
        <f t="shared" si="37"/>
        <v>0</v>
      </c>
      <c r="R89" s="139">
        <f t="shared" si="37"/>
        <v>0</v>
      </c>
      <c r="S89" s="139">
        <f t="shared" si="37"/>
        <v>0</v>
      </c>
      <c r="T89" s="144">
        <f t="shared" si="37"/>
        <v>0</v>
      </c>
      <c r="U89" s="139">
        <f t="shared" si="37"/>
        <v>0</v>
      </c>
      <c r="V89" s="139">
        <f t="shared" si="37"/>
        <v>0</v>
      </c>
      <c r="W89" s="139">
        <f t="shared" si="37"/>
        <v>1069.375</v>
      </c>
      <c r="X89" s="127">
        <f t="shared" si="37"/>
        <v>0</v>
      </c>
      <c r="Y89" s="127">
        <f t="shared" si="37"/>
        <v>0</v>
      </c>
      <c r="Z89" s="127">
        <f t="shared" si="37"/>
        <v>83412.94</v>
      </c>
      <c r="AA89" s="129">
        <f t="shared" si="37"/>
        <v>433507.875</v>
      </c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</row>
    <row r="90" spans="2:47" s="116" customFormat="1" ht="39.75" customHeight="1" thickBot="1">
      <c r="B90" s="151"/>
      <c r="C90" s="152"/>
      <c r="D90" s="153" t="s">
        <v>85</v>
      </c>
      <c r="E90" s="154">
        <f t="shared" si="37"/>
        <v>69.95</v>
      </c>
      <c r="F90" s="154">
        <f t="shared" si="37"/>
        <v>0</v>
      </c>
      <c r="G90" s="154">
        <f t="shared" si="37"/>
        <v>0</v>
      </c>
      <c r="H90" s="154">
        <f t="shared" si="37"/>
        <v>65820.75</v>
      </c>
      <c r="I90" s="155">
        <f t="shared" si="37"/>
        <v>643703.8925000001</v>
      </c>
      <c r="J90" s="155">
        <f t="shared" si="37"/>
        <v>0</v>
      </c>
      <c r="K90" s="155">
        <f t="shared" si="37"/>
        <v>17353.48945</v>
      </c>
      <c r="L90" s="155">
        <f t="shared" si="37"/>
        <v>0</v>
      </c>
      <c r="M90" s="155">
        <f t="shared" si="37"/>
        <v>18515.2625</v>
      </c>
      <c r="N90" s="155">
        <f t="shared" si="37"/>
        <v>0</v>
      </c>
      <c r="O90" s="155">
        <f t="shared" si="37"/>
        <v>0</v>
      </c>
      <c r="P90" s="155">
        <f t="shared" si="37"/>
        <v>0</v>
      </c>
      <c r="Q90" s="155">
        <f t="shared" si="37"/>
        <v>0</v>
      </c>
      <c r="R90" s="155">
        <f t="shared" si="37"/>
        <v>0</v>
      </c>
      <c r="S90" s="155">
        <f t="shared" si="37"/>
        <v>0</v>
      </c>
      <c r="T90" s="156">
        <f t="shared" si="37"/>
        <v>0</v>
      </c>
      <c r="U90" s="155">
        <f t="shared" si="37"/>
        <v>6752.754000000002</v>
      </c>
      <c r="V90" s="155">
        <f t="shared" si="37"/>
        <v>0</v>
      </c>
      <c r="W90" s="155">
        <f t="shared" si="37"/>
        <v>3282.8125</v>
      </c>
      <c r="X90" s="154">
        <f t="shared" si="37"/>
        <v>0</v>
      </c>
      <c r="Y90" s="154">
        <f t="shared" si="37"/>
        <v>0</v>
      </c>
      <c r="Z90" s="154">
        <f t="shared" si="37"/>
        <v>164443.84</v>
      </c>
      <c r="AA90" s="157">
        <f t="shared" si="37"/>
        <v>854236.3009500001</v>
      </c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</row>
    <row r="91" spans="2:47" s="116" customFormat="1" ht="39.75" customHeight="1">
      <c r="B91" s="159"/>
      <c r="C91" s="160"/>
      <c r="D91" s="161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</row>
    <row r="92" spans="2:47" s="116" customFormat="1" ht="39.75" customHeight="1">
      <c r="B92" s="162"/>
      <c r="C92" s="163"/>
      <c r="D92" s="164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171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</row>
    <row r="93" spans="2:47" s="116" customFormat="1" ht="39.75" customHeight="1">
      <c r="B93" s="162"/>
      <c r="C93" s="163"/>
      <c r="D93" s="164" t="s">
        <v>24</v>
      </c>
      <c r="E93" s="211"/>
      <c r="F93" s="211"/>
      <c r="G93" s="211" t="s">
        <v>99</v>
      </c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171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</row>
    <row r="94" spans="2:47" s="116" customFormat="1" ht="39.75" customHeight="1">
      <c r="B94" s="162"/>
      <c r="C94" s="163"/>
      <c r="D94" s="164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</row>
    <row r="95" spans="2:47" s="116" customFormat="1" ht="39.75" customHeight="1">
      <c r="B95" s="162"/>
      <c r="C95" s="163"/>
      <c r="D95" s="164" t="s">
        <v>100</v>
      </c>
      <c r="E95" s="166"/>
      <c r="F95" s="211" t="s">
        <v>110</v>
      </c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</row>
  </sheetData>
  <sheetProtection/>
  <mergeCells count="53">
    <mergeCell ref="E92:F92"/>
    <mergeCell ref="G92:Z92"/>
    <mergeCell ref="E93:F93"/>
    <mergeCell ref="G93:Z93"/>
    <mergeCell ref="F95:Z95"/>
    <mergeCell ref="B40:B83"/>
    <mergeCell ref="C40:C46"/>
    <mergeCell ref="C47:C49"/>
    <mergeCell ref="C51:C73"/>
    <mergeCell ref="C74:C83"/>
    <mergeCell ref="B85:B86"/>
    <mergeCell ref="C85:C86"/>
    <mergeCell ref="X12:Y12"/>
    <mergeCell ref="Z12:Z13"/>
    <mergeCell ref="B15:B24"/>
    <mergeCell ref="C15:C20"/>
    <mergeCell ref="C21:C24"/>
    <mergeCell ref="B26:B38"/>
    <mergeCell ref="C26:C31"/>
    <mergeCell ref="C32:C38"/>
    <mergeCell ref="L11:S11"/>
    <mergeCell ref="T11:Z11"/>
    <mergeCell ref="AA11:AA13"/>
    <mergeCell ref="B12:C13"/>
    <mergeCell ref="L12:M12"/>
    <mergeCell ref="N12:O12"/>
    <mergeCell ref="P12:Q12"/>
    <mergeCell ref="R12:S12"/>
    <mergeCell ref="T12:U12"/>
    <mergeCell ref="V12:W12"/>
    <mergeCell ref="AK8:AT8"/>
    <mergeCell ref="U9:V9"/>
    <mergeCell ref="AK9:AT9"/>
    <mergeCell ref="B11:C11"/>
    <mergeCell ref="D11:D13"/>
    <mergeCell ref="E11:E13"/>
    <mergeCell ref="F11:F13"/>
    <mergeCell ref="G11:H12"/>
    <mergeCell ref="I11:I13"/>
    <mergeCell ref="J11:K12"/>
    <mergeCell ref="I6:L6"/>
    <mergeCell ref="N6:O6"/>
    <mergeCell ref="Q6:Z6"/>
    <mergeCell ref="AK6:AT6"/>
    <mergeCell ref="H7:I7"/>
    <mergeCell ref="Q7:Z7"/>
    <mergeCell ref="AK7:AT7"/>
    <mergeCell ref="B1:AA1"/>
    <mergeCell ref="B2:AA2"/>
    <mergeCell ref="B4:L4"/>
    <mergeCell ref="N4:O4"/>
    <mergeCell ref="I5:L5"/>
    <mergeCell ref="N5:O5"/>
  </mergeCells>
  <printOptions/>
  <pageMargins left="0.11811023622047245" right="0.11811023622047245" top="0.15748031496062992" bottom="0.15748031496062992" header="0.31496062992125984" footer="0.31496062992125984"/>
  <pageSetup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U95"/>
  <sheetViews>
    <sheetView tabSelected="1" view="pageBreakPreview" zoomScale="60" zoomScalePageLayoutView="0" workbookViewId="0" topLeftCell="D76">
      <selection activeCell="V8" sqref="V8"/>
    </sheetView>
  </sheetViews>
  <sheetFormatPr defaultColWidth="9.00390625" defaultRowHeight="15" customHeight="1"/>
  <cols>
    <col min="1" max="1" width="3.875" style="87" customWidth="1"/>
    <col min="2" max="2" width="12.125" style="87" customWidth="1"/>
    <col min="3" max="3" width="9.375" style="167" customWidth="1"/>
    <col min="4" max="4" width="32.25390625" style="87" customWidth="1"/>
    <col min="5" max="5" width="10.375" style="87" customWidth="1"/>
    <col min="6" max="6" width="14.75390625" style="87" customWidth="1"/>
    <col min="7" max="7" width="11.125" style="87" customWidth="1"/>
    <col min="8" max="8" width="13.75390625" style="87" customWidth="1"/>
    <col min="9" max="9" width="15.25390625" style="87" customWidth="1"/>
    <col min="10" max="10" width="9.125" style="87" customWidth="1"/>
    <col min="11" max="11" width="11.375" style="87" customWidth="1"/>
    <col min="12" max="12" width="6.625" style="87" customWidth="1"/>
    <col min="13" max="13" width="10.625" style="87" customWidth="1"/>
    <col min="14" max="14" width="7.125" style="87" customWidth="1"/>
    <col min="15" max="15" width="10.375" style="87" customWidth="1"/>
    <col min="16" max="16" width="5.00390625" style="87" hidden="1" customWidth="1"/>
    <col min="17" max="17" width="7.75390625" style="87" hidden="1" customWidth="1"/>
    <col min="18" max="18" width="6.625" style="87" hidden="1" customWidth="1"/>
    <col min="19" max="19" width="0.37109375" style="87" hidden="1" customWidth="1"/>
    <col min="20" max="20" width="5.25390625" style="87" customWidth="1"/>
    <col min="21" max="21" width="12.75390625" style="87" customWidth="1"/>
    <col min="22" max="22" width="10.00390625" style="87" customWidth="1"/>
    <col min="23" max="23" width="10.75390625" style="87" customWidth="1"/>
    <col min="24" max="24" width="6.00390625" style="87" hidden="1" customWidth="1"/>
    <col min="25" max="25" width="4.375" style="87" hidden="1" customWidth="1"/>
    <col min="26" max="26" width="15.125" style="87" customWidth="1"/>
    <col min="27" max="27" width="15.375" style="87" customWidth="1"/>
    <col min="28" max="16384" width="9.125" style="87" customWidth="1"/>
  </cols>
  <sheetData>
    <row r="1" spans="2:47" ht="18.75" customHeight="1">
      <c r="B1" s="181" t="s">
        <v>101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</row>
    <row r="2" spans="2:47" ht="15" customHeight="1">
      <c r="B2" s="182" t="s">
        <v>0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</row>
    <row r="3" spans="2:47" ht="15" customHeight="1">
      <c r="B3" s="89"/>
      <c r="C3" s="90"/>
      <c r="D3" s="91"/>
      <c r="E3" s="91"/>
      <c r="F3" s="91"/>
      <c r="G3" s="91"/>
      <c r="H3" s="91"/>
      <c r="I3" s="91"/>
      <c r="J3" s="91"/>
      <c r="K3" s="91"/>
      <c r="L3" s="91"/>
      <c r="M3" s="177"/>
      <c r="N3" s="177"/>
      <c r="O3" s="177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</row>
    <row r="4" spans="2:47" ht="27.75" customHeight="1">
      <c r="B4" s="183" t="s">
        <v>86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93" t="s">
        <v>87</v>
      </c>
      <c r="N4" s="184" t="s">
        <v>88</v>
      </c>
      <c r="O4" s="18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</row>
    <row r="5" spans="2:47" ht="18.75" customHeight="1" thickBot="1">
      <c r="B5" s="96"/>
      <c r="C5" s="97"/>
      <c r="D5" s="96"/>
      <c r="E5" s="96"/>
      <c r="F5" s="96"/>
      <c r="G5" s="96"/>
      <c r="H5" s="96"/>
      <c r="I5" s="185" t="s">
        <v>120</v>
      </c>
      <c r="J5" s="185"/>
      <c r="K5" s="185"/>
      <c r="L5" s="185"/>
      <c r="M5" s="98" t="s">
        <v>116</v>
      </c>
      <c r="N5" s="186"/>
      <c r="O5" s="186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</row>
    <row r="6" spans="2:47" ht="15" customHeight="1">
      <c r="B6" s="99"/>
      <c r="C6" s="100"/>
      <c r="D6" s="101" t="s">
        <v>90</v>
      </c>
      <c r="E6" s="95"/>
      <c r="F6" s="95"/>
      <c r="G6" s="95"/>
      <c r="H6" s="95"/>
      <c r="I6" s="178"/>
      <c r="J6" s="178"/>
      <c r="K6" s="178"/>
      <c r="L6" s="178"/>
      <c r="M6" s="102"/>
      <c r="N6" s="179"/>
      <c r="O6" s="179"/>
      <c r="P6" s="95"/>
      <c r="Q6" s="180" t="s">
        <v>91</v>
      </c>
      <c r="R6" s="180"/>
      <c r="S6" s="180"/>
      <c r="T6" s="180"/>
      <c r="U6" s="180"/>
      <c r="V6" s="180"/>
      <c r="W6" s="180"/>
      <c r="X6" s="180"/>
      <c r="Y6" s="180"/>
      <c r="Z6" s="180"/>
      <c r="AA6" s="103"/>
      <c r="AB6" s="95"/>
      <c r="AC6" s="95"/>
      <c r="AD6" s="95"/>
      <c r="AE6" s="95"/>
      <c r="AF6" s="95"/>
      <c r="AG6" s="95"/>
      <c r="AH6" s="95"/>
      <c r="AI6" s="95"/>
      <c r="AJ6" s="95"/>
      <c r="AK6" s="190" t="s">
        <v>1</v>
      </c>
      <c r="AL6" s="190"/>
      <c r="AM6" s="190"/>
      <c r="AN6" s="190"/>
      <c r="AO6" s="190"/>
      <c r="AP6" s="190"/>
      <c r="AQ6" s="190"/>
      <c r="AR6" s="190"/>
      <c r="AS6" s="190"/>
      <c r="AT6" s="190"/>
      <c r="AU6" s="104">
        <f>E90</f>
        <v>69.95</v>
      </c>
    </row>
    <row r="7" spans="2:47" ht="15" customHeight="1">
      <c r="B7" s="99"/>
      <c r="C7" s="100"/>
      <c r="D7" s="105" t="s">
        <v>92</v>
      </c>
      <c r="E7" s="95"/>
      <c r="F7" s="95"/>
      <c r="G7" s="95"/>
      <c r="H7" s="191" t="s">
        <v>93</v>
      </c>
      <c r="I7" s="191"/>
      <c r="J7" s="95"/>
      <c r="K7" s="106"/>
      <c r="L7" s="95"/>
      <c r="M7" s="107"/>
      <c r="N7" s="107"/>
      <c r="O7" s="107"/>
      <c r="P7" s="95"/>
      <c r="Q7" s="178" t="s">
        <v>117</v>
      </c>
      <c r="R7" s="178"/>
      <c r="S7" s="178"/>
      <c r="T7" s="178"/>
      <c r="U7" s="178"/>
      <c r="V7" s="178"/>
      <c r="W7" s="178"/>
      <c r="X7" s="178"/>
      <c r="Y7" s="178"/>
      <c r="Z7" s="178"/>
      <c r="AA7" s="107"/>
      <c r="AB7" s="95"/>
      <c r="AC7" s="95"/>
      <c r="AD7" s="95"/>
      <c r="AE7" s="95"/>
      <c r="AF7" s="95"/>
      <c r="AG7" s="95"/>
      <c r="AH7" s="95"/>
      <c r="AI7" s="95"/>
      <c r="AJ7" s="95"/>
      <c r="AK7" s="192" t="s">
        <v>2</v>
      </c>
      <c r="AL7" s="192"/>
      <c r="AM7" s="192"/>
      <c r="AN7" s="192"/>
      <c r="AO7" s="192"/>
      <c r="AP7" s="192"/>
      <c r="AQ7" s="192"/>
      <c r="AR7" s="192"/>
      <c r="AS7" s="192"/>
      <c r="AT7" s="192"/>
      <c r="AU7" s="108">
        <v>87</v>
      </c>
    </row>
    <row r="8" spans="2:47" ht="21" customHeight="1">
      <c r="B8" s="99"/>
      <c r="C8" s="100"/>
      <c r="D8" s="109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110" t="s">
        <v>94</v>
      </c>
      <c r="R8" s="110"/>
      <c r="S8" s="110"/>
      <c r="T8" s="110"/>
      <c r="U8" s="111"/>
      <c r="V8" s="112">
        <f>E90</f>
        <v>69.95</v>
      </c>
      <c r="W8" s="111"/>
      <c r="X8" s="110"/>
      <c r="Y8" s="110"/>
      <c r="Z8" s="110"/>
      <c r="AA8" s="107"/>
      <c r="AB8" s="95"/>
      <c r="AC8" s="95"/>
      <c r="AD8" s="95"/>
      <c r="AE8" s="95"/>
      <c r="AF8" s="95"/>
      <c r="AG8" s="95"/>
      <c r="AH8" s="95"/>
      <c r="AI8" s="95"/>
      <c r="AJ8" s="95"/>
      <c r="AK8" s="192" t="s">
        <v>3</v>
      </c>
      <c r="AL8" s="192"/>
      <c r="AM8" s="192"/>
      <c r="AN8" s="192"/>
      <c r="AO8" s="192"/>
      <c r="AP8" s="192"/>
      <c r="AQ8" s="192"/>
      <c r="AR8" s="192"/>
      <c r="AS8" s="192"/>
      <c r="AT8" s="192"/>
      <c r="AU8" s="108">
        <v>17</v>
      </c>
    </row>
    <row r="9" spans="2:47" ht="24.75" customHeight="1" thickBot="1">
      <c r="B9" s="99"/>
      <c r="C9" s="100"/>
      <c r="D9" s="109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110" t="s">
        <v>95</v>
      </c>
      <c r="R9" s="110"/>
      <c r="S9" s="110"/>
      <c r="T9" s="110"/>
      <c r="U9" s="193">
        <f>AA90</f>
        <v>855158.30345</v>
      </c>
      <c r="V9" s="193"/>
      <c r="W9" s="111"/>
      <c r="X9" s="110"/>
      <c r="Y9" s="110"/>
      <c r="Z9" s="110"/>
      <c r="AA9" s="107"/>
      <c r="AB9" s="95"/>
      <c r="AC9" s="95"/>
      <c r="AD9" s="95"/>
      <c r="AE9" s="95"/>
      <c r="AF9" s="95"/>
      <c r="AG9" s="95"/>
      <c r="AH9" s="95"/>
      <c r="AI9" s="95"/>
      <c r="AJ9" s="95"/>
      <c r="AK9" s="194" t="s">
        <v>4</v>
      </c>
      <c r="AL9" s="194"/>
      <c r="AM9" s="194"/>
      <c r="AN9" s="194"/>
      <c r="AO9" s="194"/>
      <c r="AP9" s="194"/>
      <c r="AQ9" s="194"/>
      <c r="AR9" s="194"/>
      <c r="AS9" s="194"/>
      <c r="AT9" s="194"/>
      <c r="AU9" s="113" t="s">
        <v>96</v>
      </c>
    </row>
    <row r="10" spans="2:47" ht="15" customHeight="1" thickBot="1">
      <c r="B10" s="99"/>
      <c r="C10" s="100"/>
      <c r="D10" s="109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114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</row>
    <row r="11" spans="2:47" s="116" customFormat="1" ht="21.75" customHeight="1" thickBot="1">
      <c r="B11" s="201" t="s">
        <v>5</v>
      </c>
      <c r="C11" s="202"/>
      <c r="D11" s="187" t="s">
        <v>6</v>
      </c>
      <c r="E11" s="187" t="s">
        <v>7</v>
      </c>
      <c r="F11" s="187" t="s">
        <v>8</v>
      </c>
      <c r="G11" s="187" t="s">
        <v>9</v>
      </c>
      <c r="H11" s="187"/>
      <c r="I11" s="187" t="s">
        <v>10</v>
      </c>
      <c r="J11" s="187" t="s">
        <v>11</v>
      </c>
      <c r="K11" s="187"/>
      <c r="L11" s="187" t="s">
        <v>12</v>
      </c>
      <c r="M11" s="187"/>
      <c r="N11" s="187"/>
      <c r="O11" s="187"/>
      <c r="P11" s="187"/>
      <c r="Q11" s="187"/>
      <c r="R11" s="187"/>
      <c r="S11" s="187"/>
      <c r="T11" s="187" t="s">
        <v>97</v>
      </c>
      <c r="U11" s="187"/>
      <c r="V11" s="187"/>
      <c r="W11" s="187"/>
      <c r="X11" s="187"/>
      <c r="Y11" s="187"/>
      <c r="Z11" s="187"/>
      <c r="AA11" s="195" t="s">
        <v>13</v>
      </c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</row>
    <row r="12" spans="2:47" s="116" customFormat="1" ht="33.75" customHeight="1" thickBot="1">
      <c r="B12" s="197" t="s">
        <v>14</v>
      </c>
      <c r="C12" s="198"/>
      <c r="D12" s="188"/>
      <c r="E12" s="188"/>
      <c r="F12" s="188"/>
      <c r="G12" s="188"/>
      <c r="H12" s="188"/>
      <c r="I12" s="188"/>
      <c r="J12" s="188"/>
      <c r="K12" s="188"/>
      <c r="L12" s="189" t="s">
        <v>15</v>
      </c>
      <c r="M12" s="189"/>
      <c r="N12" s="189" t="s">
        <v>16</v>
      </c>
      <c r="O12" s="189"/>
      <c r="P12" s="189" t="s">
        <v>17</v>
      </c>
      <c r="Q12" s="189"/>
      <c r="R12" s="189"/>
      <c r="S12" s="189"/>
      <c r="T12" s="189" t="s">
        <v>18</v>
      </c>
      <c r="U12" s="189"/>
      <c r="V12" s="189" t="s">
        <v>19</v>
      </c>
      <c r="W12" s="189"/>
      <c r="X12" s="212"/>
      <c r="Y12" s="213"/>
      <c r="Z12" s="189" t="s">
        <v>102</v>
      </c>
      <c r="AA12" s="196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</row>
    <row r="13" spans="2:47" s="116" customFormat="1" ht="36" customHeight="1">
      <c r="B13" s="199"/>
      <c r="C13" s="200"/>
      <c r="D13" s="189"/>
      <c r="E13" s="189"/>
      <c r="F13" s="189"/>
      <c r="G13" s="176" t="s">
        <v>20</v>
      </c>
      <c r="H13" s="176" t="s">
        <v>21</v>
      </c>
      <c r="I13" s="188"/>
      <c r="J13" s="176" t="s">
        <v>20</v>
      </c>
      <c r="K13" s="176" t="s">
        <v>21</v>
      </c>
      <c r="L13" s="176" t="s">
        <v>20</v>
      </c>
      <c r="M13" s="176" t="s">
        <v>21</v>
      </c>
      <c r="N13" s="176" t="s">
        <v>20</v>
      </c>
      <c r="O13" s="176" t="s">
        <v>21</v>
      </c>
      <c r="P13" s="176" t="s">
        <v>20</v>
      </c>
      <c r="Q13" s="176" t="s">
        <v>21</v>
      </c>
      <c r="R13" s="176" t="s">
        <v>20</v>
      </c>
      <c r="S13" s="176" t="s">
        <v>21</v>
      </c>
      <c r="T13" s="176" t="s">
        <v>20</v>
      </c>
      <c r="U13" s="176" t="s">
        <v>21</v>
      </c>
      <c r="V13" s="176" t="s">
        <v>20</v>
      </c>
      <c r="W13" s="176" t="s">
        <v>21</v>
      </c>
      <c r="X13" s="176" t="s">
        <v>20</v>
      </c>
      <c r="Y13" s="176" t="s">
        <v>21</v>
      </c>
      <c r="Z13" s="189"/>
      <c r="AA13" s="196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</row>
    <row r="14" spans="2:47" s="116" customFormat="1" ht="15" customHeight="1">
      <c r="B14" s="118">
        <v>1</v>
      </c>
      <c r="C14" s="176">
        <v>2</v>
      </c>
      <c r="D14" s="176">
        <v>3</v>
      </c>
      <c r="E14" s="119">
        <v>4</v>
      </c>
      <c r="F14" s="119">
        <v>5</v>
      </c>
      <c r="G14" s="119">
        <v>6</v>
      </c>
      <c r="H14" s="119"/>
      <c r="I14" s="119">
        <v>7</v>
      </c>
      <c r="J14" s="119">
        <v>8</v>
      </c>
      <c r="K14" s="119">
        <v>9</v>
      </c>
      <c r="L14" s="119">
        <v>10</v>
      </c>
      <c r="M14" s="119">
        <v>11</v>
      </c>
      <c r="N14" s="119">
        <v>12</v>
      </c>
      <c r="O14" s="119">
        <v>13</v>
      </c>
      <c r="P14" s="119">
        <v>14</v>
      </c>
      <c r="Q14" s="119">
        <v>15</v>
      </c>
      <c r="R14" s="119">
        <v>16</v>
      </c>
      <c r="S14" s="119">
        <v>17</v>
      </c>
      <c r="T14" s="119">
        <v>18</v>
      </c>
      <c r="U14" s="119">
        <v>19</v>
      </c>
      <c r="V14" s="119">
        <v>20</v>
      </c>
      <c r="W14" s="119">
        <v>21</v>
      </c>
      <c r="X14" s="119">
        <v>22</v>
      </c>
      <c r="Y14" s="119">
        <v>23</v>
      </c>
      <c r="Z14" s="119">
        <v>24</v>
      </c>
      <c r="AA14" s="120">
        <v>9</v>
      </c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</row>
    <row r="15" spans="2:47" s="116" customFormat="1" ht="39.75" customHeight="1">
      <c r="B15" s="203" t="s">
        <v>22</v>
      </c>
      <c r="C15" s="204" t="s">
        <v>23</v>
      </c>
      <c r="D15" s="121" t="s">
        <v>24</v>
      </c>
      <c r="E15" s="122">
        <v>1</v>
      </c>
      <c r="F15" s="122">
        <v>18757.65</v>
      </c>
      <c r="G15" s="122"/>
      <c r="H15" s="122">
        <f>F15*G15/100</f>
        <v>0</v>
      </c>
      <c r="I15" s="122">
        <f>F15</f>
        <v>18757.65</v>
      </c>
      <c r="J15" s="122"/>
      <c r="K15" s="122">
        <f>I15*J15/100</f>
        <v>0</v>
      </c>
      <c r="L15" s="122"/>
      <c r="M15" s="122">
        <f>I15*L15/100</f>
        <v>0</v>
      </c>
      <c r="N15" s="122"/>
      <c r="O15" s="122">
        <f>I15*N15/100</f>
        <v>0</v>
      </c>
      <c r="P15" s="122"/>
      <c r="Q15" s="122">
        <f>I15*P15/100</f>
        <v>0</v>
      </c>
      <c r="R15" s="122"/>
      <c r="S15" s="122"/>
      <c r="T15" s="123"/>
      <c r="U15" s="122">
        <f>I15*T15/100</f>
        <v>0</v>
      </c>
      <c r="V15" s="122"/>
      <c r="W15" s="122">
        <f>V15*I15/100</f>
        <v>0</v>
      </c>
      <c r="X15" s="122"/>
      <c r="Y15" s="122"/>
      <c r="Z15" s="122"/>
      <c r="AA15" s="124">
        <f>I15+K15+M15+O15+Q15+S15+U15+W15+Y15+Z15</f>
        <v>18757.65</v>
      </c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</row>
    <row r="16" spans="2:47" s="116" customFormat="1" ht="39.75" customHeight="1">
      <c r="B16" s="203"/>
      <c r="C16" s="205"/>
      <c r="D16" s="121" t="s">
        <v>25</v>
      </c>
      <c r="E16" s="122">
        <v>1</v>
      </c>
      <c r="F16" s="122">
        <f>I16</f>
        <v>16881.885000000002</v>
      </c>
      <c r="G16" s="122"/>
      <c r="H16" s="122">
        <f>F16*G16/100</f>
        <v>0</v>
      </c>
      <c r="I16" s="122">
        <f>I15*0.9</f>
        <v>16881.885000000002</v>
      </c>
      <c r="J16" s="122"/>
      <c r="K16" s="122">
        <f>I16*J16/100</f>
        <v>0</v>
      </c>
      <c r="L16" s="122"/>
      <c r="M16" s="122">
        <f>I16*L16/100</f>
        <v>0</v>
      </c>
      <c r="N16" s="122"/>
      <c r="O16" s="122">
        <f>I16*N16/100</f>
        <v>0</v>
      </c>
      <c r="P16" s="122"/>
      <c r="Q16" s="122">
        <f>I16*P16/100</f>
        <v>0</v>
      </c>
      <c r="R16" s="122"/>
      <c r="S16" s="122"/>
      <c r="T16" s="123">
        <v>20</v>
      </c>
      <c r="U16" s="122">
        <f>I16*T16/100</f>
        <v>3376.377000000001</v>
      </c>
      <c r="V16" s="122"/>
      <c r="W16" s="122">
        <f>V16*I16/100</f>
        <v>0</v>
      </c>
      <c r="X16" s="122"/>
      <c r="Y16" s="122"/>
      <c r="Z16" s="122"/>
      <c r="AA16" s="124">
        <f>I16+K16+M16+O16+Q16+S16+U16+W16+Y16+Z16</f>
        <v>20258.262000000002</v>
      </c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</row>
    <row r="17" spans="2:47" s="116" customFormat="1" ht="39" customHeight="1">
      <c r="B17" s="203"/>
      <c r="C17" s="205"/>
      <c r="D17" s="121" t="s">
        <v>26</v>
      </c>
      <c r="E17" s="122">
        <v>1</v>
      </c>
      <c r="F17" s="122">
        <f>I17</f>
        <v>16881.885000000002</v>
      </c>
      <c r="G17" s="122"/>
      <c r="H17" s="122">
        <f>F17*G17/100</f>
        <v>0</v>
      </c>
      <c r="I17" s="122">
        <f>I15*90%</f>
        <v>16881.885000000002</v>
      </c>
      <c r="J17" s="122"/>
      <c r="K17" s="122">
        <f>I17*J17/100</f>
        <v>0</v>
      </c>
      <c r="L17" s="122"/>
      <c r="M17" s="122">
        <f>I17*L17/100</f>
        <v>0</v>
      </c>
      <c r="N17" s="122"/>
      <c r="O17" s="122">
        <f>I17*N17/100</f>
        <v>0</v>
      </c>
      <c r="P17" s="122"/>
      <c r="Q17" s="122">
        <f>I17*P17/100</f>
        <v>0</v>
      </c>
      <c r="R17" s="122"/>
      <c r="S17" s="122"/>
      <c r="T17" s="123">
        <v>20</v>
      </c>
      <c r="U17" s="122">
        <f>I17*T17/100</f>
        <v>3376.377000000001</v>
      </c>
      <c r="V17" s="122"/>
      <c r="W17" s="122">
        <f>V17*I17/100</f>
        <v>0</v>
      </c>
      <c r="X17" s="122"/>
      <c r="Y17" s="122"/>
      <c r="Z17" s="122"/>
      <c r="AA17" s="124">
        <f>I17+K17+M17+O17+Q17+S17+U17+W17+Y17+Z17</f>
        <v>20258.262000000002</v>
      </c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</row>
    <row r="18" spans="2:47" s="116" customFormat="1" ht="39.75" customHeight="1">
      <c r="B18" s="203"/>
      <c r="C18" s="205"/>
      <c r="D18" s="121" t="s">
        <v>105</v>
      </c>
      <c r="E18" s="122">
        <v>1</v>
      </c>
      <c r="F18" s="122">
        <v>16881.89</v>
      </c>
      <c r="G18" s="122"/>
      <c r="H18" s="122">
        <f>F18*G18/100</f>
        <v>0</v>
      </c>
      <c r="I18" s="122">
        <f>F18</f>
        <v>16881.89</v>
      </c>
      <c r="J18" s="122"/>
      <c r="K18" s="122">
        <f>I18*J18/100</f>
        <v>0</v>
      </c>
      <c r="L18" s="122"/>
      <c r="M18" s="122">
        <f>I18*L18/100</f>
        <v>0</v>
      </c>
      <c r="N18" s="122"/>
      <c r="O18" s="122">
        <f>I18*N18/100</f>
        <v>0</v>
      </c>
      <c r="P18" s="122"/>
      <c r="Q18" s="122">
        <f>I18*P18/100</f>
        <v>0</v>
      </c>
      <c r="R18" s="122"/>
      <c r="S18" s="122"/>
      <c r="T18" s="123"/>
      <c r="U18" s="122">
        <f>I18*T18/100</f>
        <v>0</v>
      </c>
      <c r="V18" s="122"/>
      <c r="W18" s="122">
        <f>V18*I18/100</f>
        <v>0</v>
      </c>
      <c r="X18" s="122"/>
      <c r="Y18" s="122"/>
      <c r="Z18" s="122"/>
      <c r="AA18" s="124">
        <f>I18+K18+M18+O18+Q18+S18+U18+W18+Y18+Z18</f>
        <v>16881.89</v>
      </c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</row>
    <row r="19" spans="2:47" s="116" customFormat="1" ht="38.25" customHeight="1">
      <c r="B19" s="203"/>
      <c r="C19" s="205"/>
      <c r="D19" s="121" t="s">
        <v>30</v>
      </c>
      <c r="E19" s="122">
        <v>1</v>
      </c>
      <c r="F19" s="122">
        <f>I19</f>
        <v>16881.885000000002</v>
      </c>
      <c r="G19" s="122"/>
      <c r="H19" s="122">
        <f>F19*G19/100</f>
        <v>0</v>
      </c>
      <c r="I19" s="122">
        <f>I15*90%</f>
        <v>16881.885000000002</v>
      </c>
      <c r="J19" s="122"/>
      <c r="K19" s="122">
        <f>I19*J19/100</f>
        <v>0</v>
      </c>
      <c r="L19" s="122"/>
      <c r="M19" s="122">
        <f>I19*L19/100</f>
        <v>0</v>
      </c>
      <c r="N19" s="122"/>
      <c r="O19" s="122">
        <f>I19*N19/100</f>
        <v>0</v>
      </c>
      <c r="P19" s="122"/>
      <c r="Q19" s="122">
        <f>I19*P19/100</f>
        <v>0</v>
      </c>
      <c r="R19" s="122"/>
      <c r="S19" s="122"/>
      <c r="T19" s="123"/>
      <c r="U19" s="122">
        <f>I19*T19/100</f>
        <v>0</v>
      </c>
      <c r="V19" s="122"/>
      <c r="W19" s="122">
        <f>V19*I19/100</f>
        <v>0</v>
      </c>
      <c r="X19" s="122"/>
      <c r="Y19" s="122"/>
      <c r="Z19" s="122"/>
      <c r="AA19" s="124">
        <f>I19+K19+M19+O19+Q19+S19+U19+W19+Y19+Z19</f>
        <v>16881.885000000002</v>
      </c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</row>
    <row r="20" spans="2:47" s="116" customFormat="1" ht="37.5" customHeight="1">
      <c r="B20" s="203"/>
      <c r="C20" s="206"/>
      <c r="D20" s="126" t="s">
        <v>31</v>
      </c>
      <c r="E20" s="127">
        <f>SUM(E15:E19)</f>
        <v>5</v>
      </c>
      <c r="F20" s="127"/>
      <c r="G20" s="127"/>
      <c r="H20" s="127">
        <f>SUM(H15:H19)</f>
        <v>0</v>
      </c>
      <c r="I20" s="127">
        <f>SUM(I15:I19)</f>
        <v>86285.195</v>
      </c>
      <c r="J20" s="127"/>
      <c r="K20" s="127">
        <f>SUM(K15:K19)</f>
        <v>0</v>
      </c>
      <c r="L20" s="127"/>
      <c r="M20" s="127">
        <f>SUM(M15:M19)</f>
        <v>0</v>
      </c>
      <c r="N20" s="127"/>
      <c r="O20" s="127">
        <f>SUM(O15:O19)</f>
        <v>0</v>
      </c>
      <c r="P20" s="127"/>
      <c r="Q20" s="127">
        <f>SUM(Q15:Q19)</f>
        <v>0</v>
      </c>
      <c r="R20" s="127">
        <f>SUM(R15:R19)</f>
        <v>0</v>
      </c>
      <c r="S20" s="127">
        <f>SUM(S15:S19)</f>
        <v>0</v>
      </c>
      <c r="T20" s="128">
        <f>SUM(T15:T19)</f>
        <v>40</v>
      </c>
      <c r="U20" s="127">
        <f>SUM(U15:U19)</f>
        <v>6752.754000000002</v>
      </c>
      <c r="V20" s="127"/>
      <c r="W20" s="127">
        <f>SUM(W15:W19)</f>
        <v>0</v>
      </c>
      <c r="X20" s="127">
        <f>SUM(X15:X19)</f>
        <v>0</v>
      </c>
      <c r="Y20" s="127">
        <f>SUM(Y15:Y19)</f>
        <v>0</v>
      </c>
      <c r="Z20" s="127"/>
      <c r="AA20" s="129">
        <f>SUM(AA15:AA19)</f>
        <v>93037.94900000002</v>
      </c>
      <c r="AB20" s="130"/>
      <c r="AC20" s="130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</row>
    <row r="21" spans="2:47" s="116" customFormat="1" ht="38.25" customHeight="1">
      <c r="B21" s="203"/>
      <c r="C21" s="207"/>
      <c r="D21" s="121" t="s">
        <v>25</v>
      </c>
      <c r="E21" s="122">
        <v>1</v>
      </c>
      <c r="F21" s="122">
        <f>I21</f>
        <v>16881.885000000002</v>
      </c>
      <c r="G21" s="122"/>
      <c r="H21" s="122">
        <f>F21*G21/100</f>
        <v>0</v>
      </c>
      <c r="I21" s="122">
        <f>I15*90%</f>
        <v>16881.885000000002</v>
      </c>
      <c r="J21" s="122"/>
      <c r="K21" s="122">
        <f>I21*J21/100</f>
        <v>0</v>
      </c>
      <c r="L21" s="122"/>
      <c r="M21" s="122">
        <f>I21*L21/100</f>
        <v>0</v>
      </c>
      <c r="N21" s="122"/>
      <c r="O21" s="122">
        <f>I21*N21/100</f>
        <v>0</v>
      </c>
      <c r="P21" s="122"/>
      <c r="Q21" s="122">
        <f>I21*P21/100</f>
        <v>0</v>
      </c>
      <c r="R21" s="122"/>
      <c r="S21" s="122"/>
      <c r="T21" s="123"/>
      <c r="U21" s="122">
        <f>I21*T21/100</f>
        <v>0</v>
      </c>
      <c r="V21" s="122"/>
      <c r="W21" s="122">
        <f>V21*I21/100</f>
        <v>0</v>
      </c>
      <c r="X21" s="122"/>
      <c r="Y21" s="122"/>
      <c r="Z21" s="122"/>
      <c r="AA21" s="124">
        <f>I21+K21+M21+O21+Q21+S21+U21+W21+Y21+Z21</f>
        <v>16881.885000000002</v>
      </c>
      <c r="AB21" s="130"/>
      <c r="AC21" s="130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</row>
    <row r="22" spans="2:47" s="116" customFormat="1" ht="39.75" customHeight="1" hidden="1">
      <c r="B22" s="203"/>
      <c r="C22" s="207"/>
      <c r="D22" s="121"/>
      <c r="E22" s="122"/>
      <c r="F22" s="122"/>
      <c r="G22" s="122"/>
      <c r="H22" s="122">
        <f>F22*G22/100</f>
        <v>0</v>
      </c>
      <c r="I22" s="122">
        <f>(F22+H22)*E22</f>
        <v>0</v>
      </c>
      <c r="J22" s="122"/>
      <c r="K22" s="122">
        <f>I22*J22/100</f>
        <v>0</v>
      </c>
      <c r="L22" s="122"/>
      <c r="M22" s="122">
        <f>I22*L22/100</f>
        <v>0</v>
      </c>
      <c r="N22" s="122"/>
      <c r="O22" s="122">
        <f>I22*N22/100</f>
        <v>0</v>
      </c>
      <c r="P22" s="122"/>
      <c r="Q22" s="122">
        <f>I22*P22/100</f>
        <v>0</v>
      </c>
      <c r="R22" s="122"/>
      <c r="S22" s="122"/>
      <c r="T22" s="123"/>
      <c r="U22" s="122">
        <f>I22*T22/100</f>
        <v>0</v>
      </c>
      <c r="V22" s="122"/>
      <c r="W22" s="122">
        <f>V22*I22/100</f>
        <v>0</v>
      </c>
      <c r="X22" s="122"/>
      <c r="Y22" s="122"/>
      <c r="Z22" s="122"/>
      <c r="AA22" s="124">
        <f>I22+K22+M22+O22+Q22+S22+U22+W22+Y22+Z22</f>
        <v>0</v>
      </c>
      <c r="AB22" s="130"/>
      <c r="AC22" s="130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</row>
    <row r="23" spans="2:47" s="116" customFormat="1" ht="39.75" customHeight="1" hidden="1">
      <c r="B23" s="203"/>
      <c r="C23" s="207"/>
      <c r="D23" s="121"/>
      <c r="E23" s="122"/>
      <c r="F23" s="122"/>
      <c r="G23" s="122"/>
      <c r="H23" s="122">
        <f>F23*G23/100</f>
        <v>0</v>
      </c>
      <c r="I23" s="122">
        <f>(F23+H23)*E23</f>
        <v>0</v>
      </c>
      <c r="J23" s="122"/>
      <c r="K23" s="122">
        <f>I23*J23/100</f>
        <v>0</v>
      </c>
      <c r="L23" s="122"/>
      <c r="M23" s="122">
        <f>I23*L23/100</f>
        <v>0</v>
      </c>
      <c r="N23" s="122"/>
      <c r="O23" s="122">
        <f>I23*N23/100</f>
        <v>0</v>
      </c>
      <c r="P23" s="122"/>
      <c r="Q23" s="122">
        <f>I23*P23/100</f>
        <v>0</v>
      </c>
      <c r="R23" s="122"/>
      <c r="S23" s="122"/>
      <c r="T23" s="123"/>
      <c r="U23" s="122">
        <f>I23*T23/100</f>
        <v>0</v>
      </c>
      <c r="V23" s="122"/>
      <c r="W23" s="122">
        <f>V23*I23/100</f>
        <v>0</v>
      </c>
      <c r="X23" s="122"/>
      <c r="Y23" s="122"/>
      <c r="Z23" s="122"/>
      <c r="AA23" s="124">
        <f>I23+K23+M23+O23+Q23+S23+U23+W23+Y23+Z23</f>
        <v>0</v>
      </c>
      <c r="AB23" s="130"/>
      <c r="AC23" s="130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</row>
    <row r="24" spans="2:47" s="116" customFormat="1" ht="39.75" customHeight="1">
      <c r="B24" s="203"/>
      <c r="C24" s="207"/>
      <c r="D24" s="126" t="s">
        <v>34</v>
      </c>
      <c r="E24" s="127">
        <f>SUM(E21:E23)</f>
        <v>1</v>
      </c>
      <c r="F24" s="127"/>
      <c r="G24" s="127"/>
      <c r="H24" s="127">
        <f>SUM(H21:H23)</f>
        <v>0</v>
      </c>
      <c r="I24" s="127">
        <f>SUM(I21:I23)</f>
        <v>16881.885000000002</v>
      </c>
      <c r="J24" s="127"/>
      <c r="K24" s="127">
        <f>SUM(K21:K23)</f>
        <v>0</v>
      </c>
      <c r="L24" s="127"/>
      <c r="M24" s="127">
        <f>SUM(M21:M23)</f>
        <v>0</v>
      </c>
      <c r="N24" s="127"/>
      <c r="O24" s="127">
        <f>SUM(O21:O23)</f>
        <v>0</v>
      </c>
      <c r="P24" s="127"/>
      <c r="Q24" s="127">
        <f>SUM(Q21:Q23)</f>
        <v>0</v>
      </c>
      <c r="R24" s="127">
        <f>SUM(R21:R23)</f>
        <v>0</v>
      </c>
      <c r="S24" s="127">
        <f>SUM(S21:S23)</f>
        <v>0</v>
      </c>
      <c r="T24" s="128"/>
      <c r="U24" s="127">
        <f>SUM(U21:U23)</f>
        <v>0</v>
      </c>
      <c r="V24" s="127"/>
      <c r="W24" s="127">
        <f>SUM(W21:W23)</f>
        <v>0</v>
      </c>
      <c r="X24" s="127">
        <f>SUM(X21:X23)</f>
        <v>0</v>
      </c>
      <c r="Y24" s="127">
        <f>SUM(Y21:Y23)</f>
        <v>0</v>
      </c>
      <c r="Z24" s="127"/>
      <c r="AA24" s="129">
        <f>SUM(AA21:AA23)</f>
        <v>16881.885000000002</v>
      </c>
      <c r="AB24" s="130"/>
      <c r="AC24" s="130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</row>
    <row r="25" spans="2:47" s="116" customFormat="1" ht="39.75" customHeight="1">
      <c r="B25" s="131"/>
      <c r="C25" s="132"/>
      <c r="D25" s="133" t="s">
        <v>35</v>
      </c>
      <c r="E25" s="134">
        <f>E24+E20</f>
        <v>6</v>
      </c>
      <c r="F25" s="134"/>
      <c r="G25" s="134"/>
      <c r="H25" s="134">
        <f>H24+H20</f>
        <v>0</v>
      </c>
      <c r="I25" s="134">
        <f>I24+I20</f>
        <v>103167.08000000002</v>
      </c>
      <c r="J25" s="134"/>
      <c r="K25" s="134">
        <f>K24+K20</f>
        <v>0</v>
      </c>
      <c r="L25" s="134"/>
      <c r="M25" s="134">
        <f>M24+M20</f>
        <v>0</v>
      </c>
      <c r="N25" s="134"/>
      <c r="O25" s="134">
        <f>O24+O20</f>
        <v>0</v>
      </c>
      <c r="P25" s="134"/>
      <c r="Q25" s="134">
        <f>Q24+Q20</f>
        <v>0</v>
      </c>
      <c r="R25" s="134">
        <f>R24+R20</f>
        <v>0</v>
      </c>
      <c r="S25" s="134">
        <f>S24+S20</f>
        <v>0</v>
      </c>
      <c r="T25" s="135"/>
      <c r="U25" s="134">
        <f>U24+U20</f>
        <v>6752.754000000002</v>
      </c>
      <c r="V25" s="134"/>
      <c r="W25" s="134">
        <f>W24+W20</f>
        <v>0</v>
      </c>
      <c r="X25" s="134">
        <f>X24+X20</f>
        <v>0</v>
      </c>
      <c r="Y25" s="134">
        <f>Y24+Y20</f>
        <v>0</v>
      </c>
      <c r="Z25" s="134"/>
      <c r="AA25" s="136">
        <f>AA24+AA20</f>
        <v>109919.83400000003</v>
      </c>
      <c r="AB25" s="130"/>
      <c r="AC25" s="130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</row>
    <row r="26" spans="2:47" s="116" customFormat="1" ht="39.75" customHeight="1">
      <c r="B26" s="203" t="s">
        <v>36</v>
      </c>
      <c r="C26" s="207" t="s">
        <v>23</v>
      </c>
      <c r="D26" s="121" t="s">
        <v>37</v>
      </c>
      <c r="E26" s="122">
        <v>1</v>
      </c>
      <c r="F26" s="122">
        <v>9668</v>
      </c>
      <c r="G26" s="122">
        <v>25</v>
      </c>
      <c r="H26" s="122">
        <f>F26*G26/100</f>
        <v>2417</v>
      </c>
      <c r="I26" s="122">
        <f>(F26+H26)*E26</f>
        <v>12085</v>
      </c>
      <c r="J26" s="122"/>
      <c r="K26" s="122">
        <f>I26*J26/100</f>
        <v>0</v>
      </c>
      <c r="L26" s="122"/>
      <c r="M26" s="122">
        <f>I26*L26/100</f>
        <v>0</v>
      </c>
      <c r="N26" s="122"/>
      <c r="O26" s="122">
        <f>I26*N26/100</f>
        <v>0</v>
      </c>
      <c r="P26" s="122"/>
      <c r="Q26" s="122">
        <f>I26*P26/100</f>
        <v>0</v>
      </c>
      <c r="R26" s="122"/>
      <c r="S26" s="122"/>
      <c r="T26" s="123"/>
      <c r="U26" s="122">
        <f>I26*T26/100</f>
        <v>0</v>
      </c>
      <c r="V26" s="122"/>
      <c r="W26" s="122">
        <f>V26*I26/100</f>
        <v>0</v>
      </c>
      <c r="X26" s="122"/>
      <c r="Y26" s="122"/>
      <c r="Z26" s="122"/>
      <c r="AA26" s="124">
        <f>I26+K26+M26+O26+Q26+S26+U26+W26+Y26+Z26</f>
        <v>12085</v>
      </c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</row>
    <row r="27" spans="2:47" s="116" customFormat="1" ht="39.75" customHeight="1">
      <c r="B27" s="203"/>
      <c r="C27" s="207"/>
      <c r="D27" s="121" t="s">
        <v>38</v>
      </c>
      <c r="E27" s="122">
        <v>1</v>
      </c>
      <c r="F27" s="122">
        <v>8783</v>
      </c>
      <c r="G27" s="122">
        <v>25</v>
      </c>
      <c r="H27" s="122">
        <f>F27*G27/100</f>
        <v>2195.75</v>
      </c>
      <c r="I27" s="122">
        <f>(F27+H27)*E27</f>
        <v>10978.75</v>
      </c>
      <c r="J27" s="122"/>
      <c r="K27" s="122">
        <f>I27*J27/100</f>
        <v>0</v>
      </c>
      <c r="L27" s="122"/>
      <c r="M27" s="122">
        <f>I27*L27/100</f>
        <v>0</v>
      </c>
      <c r="N27" s="122"/>
      <c r="O27" s="122">
        <f>I27*N27/100</f>
        <v>0</v>
      </c>
      <c r="P27" s="122"/>
      <c r="Q27" s="122">
        <f>I27*P27/100</f>
        <v>0</v>
      </c>
      <c r="R27" s="122"/>
      <c r="S27" s="122"/>
      <c r="T27" s="123"/>
      <c r="U27" s="122">
        <f>I27*T27/100</f>
        <v>0</v>
      </c>
      <c r="V27" s="122"/>
      <c r="W27" s="122">
        <f>V27*I27/100</f>
        <v>0</v>
      </c>
      <c r="X27" s="122"/>
      <c r="Y27" s="122"/>
      <c r="Z27" s="122">
        <v>184.25</v>
      </c>
      <c r="AA27" s="124">
        <f>I27+K27+M27+O27+Q27+S27+U27+W27+Y27+Z27</f>
        <v>11163</v>
      </c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</row>
    <row r="28" spans="2:47" s="116" customFormat="1" ht="39.75" customHeight="1">
      <c r="B28" s="203"/>
      <c r="C28" s="207"/>
      <c r="D28" s="121" t="s">
        <v>40</v>
      </c>
      <c r="E28" s="122">
        <v>1.5</v>
      </c>
      <c r="F28" s="122">
        <v>9485</v>
      </c>
      <c r="G28" s="122">
        <v>25</v>
      </c>
      <c r="H28" s="122">
        <f>F28*G28/100</f>
        <v>2371.25</v>
      </c>
      <c r="I28" s="122">
        <f>(F28+H28)*E28</f>
        <v>17784.375</v>
      </c>
      <c r="J28" s="122"/>
      <c r="K28" s="122">
        <f>I28*J28/100</f>
        <v>0</v>
      </c>
      <c r="L28" s="122"/>
      <c r="M28" s="122">
        <f>I28*L28/100</f>
        <v>0</v>
      </c>
      <c r="N28" s="122"/>
      <c r="O28" s="122">
        <f>I28*N28/100</f>
        <v>0</v>
      </c>
      <c r="P28" s="122"/>
      <c r="Q28" s="122">
        <f>I28*P28/100</f>
        <v>0</v>
      </c>
      <c r="R28" s="122"/>
      <c r="S28" s="122"/>
      <c r="T28" s="123"/>
      <c r="U28" s="122">
        <f>I28*T28/100</f>
        <v>0</v>
      </c>
      <c r="V28" s="122"/>
      <c r="W28" s="122">
        <f>V28*I28/100</f>
        <v>0</v>
      </c>
      <c r="X28" s="122"/>
      <c r="Y28" s="122"/>
      <c r="Z28" s="122"/>
      <c r="AA28" s="124">
        <f>I28+K28+M28+O28+Q28+S28+U28+W28+Y28+Z28</f>
        <v>17784.375</v>
      </c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</row>
    <row r="29" spans="2:47" s="116" customFormat="1" ht="39.75" customHeight="1">
      <c r="B29" s="203"/>
      <c r="C29" s="207"/>
      <c r="D29" s="121" t="s">
        <v>42</v>
      </c>
      <c r="E29" s="122">
        <v>1</v>
      </c>
      <c r="F29" s="122">
        <v>9574</v>
      </c>
      <c r="G29" s="122">
        <v>25</v>
      </c>
      <c r="H29" s="122">
        <f>F29*G29/100</f>
        <v>2393.5</v>
      </c>
      <c r="I29" s="122">
        <f>(F29+H29)*E29</f>
        <v>11967.5</v>
      </c>
      <c r="J29" s="122"/>
      <c r="K29" s="122">
        <f>I29*J29/100</f>
        <v>0</v>
      </c>
      <c r="L29" s="122"/>
      <c r="M29" s="122">
        <f>I29*L29/100</f>
        <v>0</v>
      </c>
      <c r="N29" s="122"/>
      <c r="O29" s="122">
        <f>I29*N29/100</f>
        <v>0</v>
      </c>
      <c r="P29" s="122"/>
      <c r="Q29" s="122">
        <f>I29*P29/100</f>
        <v>0</v>
      </c>
      <c r="R29" s="122"/>
      <c r="S29" s="122"/>
      <c r="T29" s="123"/>
      <c r="U29" s="122">
        <f>I29*T29/100</f>
        <v>0</v>
      </c>
      <c r="V29" s="122"/>
      <c r="W29" s="122">
        <f>V29*I29/100</f>
        <v>0</v>
      </c>
      <c r="X29" s="122"/>
      <c r="Y29" s="122"/>
      <c r="Z29" s="122"/>
      <c r="AA29" s="124">
        <f>I29+K29+M29+O29+Q29+S29+U29+W29+Y29+Z29</f>
        <v>11967.5</v>
      </c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</row>
    <row r="30" spans="2:47" s="116" customFormat="1" ht="39.75" customHeight="1">
      <c r="B30" s="203"/>
      <c r="C30" s="207"/>
      <c r="D30" s="121" t="s">
        <v>43</v>
      </c>
      <c r="E30" s="122">
        <v>1</v>
      </c>
      <c r="F30" s="122">
        <v>10404</v>
      </c>
      <c r="G30" s="122">
        <v>25</v>
      </c>
      <c r="H30" s="122">
        <f>F30*G30/100</f>
        <v>2601</v>
      </c>
      <c r="I30" s="122">
        <f>(F30+H30)*E30</f>
        <v>13005</v>
      </c>
      <c r="J30" s="122">
        <v>20</v>
      </c>
      <c r="K30" s="122">
        <f>I30*J30/100</f>
        <v>2601</v>
      </c>
      <c r="L30" s="122"/>
      <c r="M30" s="122">
        <f>I30*L30/100</f>
        <v>0</v>
      </c>
      <c r="N30" s="122"/>
      <c r="O30" s="122">
        <f>I30*N30/100</f>
        <v>0</v>
      </c>
      <c r="P30" s="122"/>
      <c r="Q30" s="122">
        <f>I30*P30/100</f>
        <v>0</v>
      </c>
      <c r="R30" s="122"/>
      <c r="S30" s="122"/>
      <c r="T30" s="123"/>
      <c r="U30" s="122">
        <f>I30*T30/100</f>
        <v>0</v>
      </c>
      <c r="V30" s="122"/>
      <c r="W30" s="122">
        <f>V30*I30/100</f>
        <v>0</v>
      </c>
      <c r="X30" s="122"/>
      <c r="Y30" s="122"/>
      <c r="Z30" s="122"/>
      <c r="AA30" s="124">
        <f>I30+K30+M30+O30+Q30+S30+U30+W30+Y30+Z30</f>
        <v>15606</v>
      </c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</row>
    <row r="31" spans="2:47" s="116" customFormat="1" ht="39.75" customHeight="1">
      <c r="B31" s="203"/>
      <c r="C31" s="207"/>
      <c r="D31" s="126" t="s">
        <v>31</v>
      </c>
      <c r="E31" s="127">
        <f>SUM(E26:E30)</f>
        <v>5.5</v>
      </c>
      <c r="F31" s="127"/>
      <c r="G31" s="127"/>
      <c r="H31" s="127">
        <f>SUM(H26:H30)</f>
        <v>11978.5</v>
      </c>
      <c r="I31" s="127">
        <f>SUM(I26:I30)</f>
        <v>65820.625</v>
      </c>
      <c r="J31" s="127"/>
      <c r="K31" s="127">
        <f aca="true" t="shared" si="0" ref="K31:AA31">SUM(K26:K30)</f>
        <v>2601</v>
      </c>
      <c r="L31" s="127">
        <f t="shared" si="0"/>
        <v>0</v>
      </c>
      <c r="M31" s="127">
        <f t="shared" si="0"/>
        <v>0</v>
      </c>
      <c r="N31" s="127">
        <f t="shared" si="0"/>
        <v>0</v>
      </c>
      <c r="O31" s="127">
        <f t="shared" si="0"/>
        <v>0</v>
      </c>
      <c r="P31" s="127">
        <f t="shared" si="0"/>
        <v>0</v>
      </c>
      <c r="Q31" s="127">
        <f t="shared" si="0"/>
        <v>0</v>
      </c>
      <c r="R31" s="127">
        <f t="shared" si="0"/>
        <v>0</v>
      </c>
      <c r="S31" s="127">
        <f t="shared" si="0"/>
        <v>0</v>
      </c>
      <c r="T31" s="128">
        <f t="shared" si="0"/>
        <v>0</v>
      </c>
      <c r="U31" s="127">
        <f t="shared" si="0"/>
        <v>0</v>
      </c>
      <c r="V31" s="127">
        <f t="shared" si="0"/>
        <v>0</v>
      </c>
      <c r="W31" s="127">
        <f t="shared" si="0"/>
        <v>0</v>
      </c>
      <c r="X31" s="127">
        <f t="shared" si="0"/>
        <v>0</v>
      </c>
      <c r="Y31" s="127">
        <f t="shared" si="0"/>
        <v>0</v>
      </c>
      <c r="Z31" s="127"/>
      <c r="AA31" s="129">
        <f t="shared" si="0"/>
        <v>68605.875</v>
      </c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</row>
    <row r="32" spans="2:47" s="116" customFormat="1" ht="39.75" customHeight="1">
      <c r="B32" s="203"/>
      <c r="C32" s="208" t="s">
        <v>32</v>
      </c>
      <c r="D32" s="121" t="s">
        <v>111</v>
      </c>
      <c r="E32" s="122">
        <v>1</v>
      </c>
      <c r="F32" s="122">
        <v>9668</v>
      </c>
      <c r="G32" s="122">
        <v>25</v>
      </c>
      <c r="H32" s="122">
        <f aca="true" t="shared" si="1" ref="H32:H37">F32*G32/100</f>
        <v>2417</v>
      </c>
      <c r="I32" s="122">
        <f aca="true" t="shared" si="2" ref="I32:I37">(F32+H32)*E32</f>
        <v>12085</v>
      </c>
      <c r="J32" s="122"/>
      <c r="K32" s="122">
        <f aca="true" t="shared" si="3" ref="K32:K37">I32*J32/100</f>
        <v>0</v>
      </c>
      <c r="L32" s="122"/>
      <c r="M32" s="122">
        <f aca="true" t="shared" si="4" ref="M32:M37">I32*L32/100</f>
        <v>0</v>
      </c>
      <c r="N32" s="122"/>
      <c r="O32" s="122">
        <f aca="true" t="shared" si="5" ref="O32:O37">I32*N32/100</f>
        <v>0</v>
      </c>
      <c r="P32" s="122"/>
      <c r="Q32" s="122"/>
      <c r="R32" s="122"/>
      <c r="S32" s="122"/>
      <c r="T32" s="123"/>
      <c r="U32" s="122">
        <f aca="true" t="shared" si="6" ref="U32:U37">I32*T32/100</f>
        <v>0</v>
      </c>
      <c r="V32" s="122"/>
      <c r="W32" s="122">
        <f aca="true" t="shared" si="7" ref="W32:W37">V32*I32/100</f>
        <v>0</v>
      </c>
      <c r="X32" s="122"/>
      <c r="Y32" s="122"/>
      <c r="Z32" s="122"/>
      <c r="AA32" s="124">
        <f>I32+K32+M32+O32+U32+W32+Z32</f>
        <v>12085</v>
      </c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</row>
    <row r="33" spans="2:47" s="116" customFormat="1" ht="44.25" customHeight="1">
      <c r="B33" s="203"/>
      <c r="C33" s="209"/>
      <c r="D33" s="121" t="s">
        <v>41</v>
      </c>
      <c r="E33" s="122">
        <v>10</v>
      </c>
      <c r="F33" s="122">
        <v>9574</v>
      </c>
      <c r="G33" s="122">
        <v>25</v>
      </c>
      <c r="H33" s="122">
        <f t="shared" si="1"/>
        <v>2393.5</v>
      </c>
      <c r="I33" s="122">
        <f t="shared" si="2"/>
        <v>119675</v>
      </c>
      <c r="J33" s="122"/>
      <c r="K33" s="122">
        <f t="shared" si="3"/>
        <v>0</v>
      </c>
      <c r="L33" s="122"/>
      <c r="M33" s="122">
        <f t="shared" si="4"/>
        <v>0</v>
      </c>
      <c r="N33" s="122"/>
      <c r="O33" s="122">
        <f t="shared" si="5"/>
        <v>0</v>
      </c>
      <c r="P33" s="122"/>
      <c r="Q33" s="122">
        <f>I33*P33/100</f>
        <v>0</v>
      </c>
      <c r="R33" s="122"/>
      <c r="S33" s="122"/>
      <c r="T33" s="123"/>
      <c r="U33" s="122">
        <f t="shared" si="6"/>
        <v>0</v>
      </c>
      <c r="V33" s="122"/>
      <c r="W33" s="122">
        <f t="shared" si="7"/>
        <v>0</v>
      </c>
      <c r="X33" s="122"/>
      <c r="Y33" s="122"/>
      <c r="Z33" s="122"/>
      <c r="AA33" s="124">
        <f>I33+K33+M33+O33+Q33+S33+U33+W33+Y33+Z33</f>
        <v>119675</v>
      </c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</row>
    <row r="34" spans="2:47" s="116" customFormat="1" ht="39.75" customHeight="1">
      <c r="B34" s="203"/>
      <c r="C34" s="209"/>
      <c r="D34" s="121" t="s">
        <v>45</v>
      </c>
      <c r="E34" s="122">
        <v>1.25</v>
      </c>
      <c r="F34" s="122">
        <v>8783</v>
      </c>
      <c r="G34" s="122">
        <v>25</v>
      </c>
      <c r="H34" s="122">
        <f>F34*G34/100</f>
        <v>2195.75</v>
      </c>
      <c r="I34" s="122">
        <f t="shared" si="2"/>
        <v>13723.4375</v>
      </c>
      <c r="J34" s="122"/>
      <c r="K34" s="122">
        <f t="shared" si="3"/>
        <v>0</v>
      </c>
      <c r="L34" s="122"/>
      <c r="M34" s="122">
        <f t="shared" si="4"/>
        <v>0</v>
      </c>
      <c r="N34" s="122"/>
      <c r="O34" s="122">
        <f t="shared" si="5"/>
        <v>0</v>
      </c>
      <c r="P34" s="122"/>
      <c r="Q34" s="122">
        <f>I34*P34/100</f>
        <v>0</v>
      </c>
      <c r="R34" s="122"/>
      <c r="S34" s="122"/>
      <c r="T34" s="123"/>
      <c r="U34" s="122">
        <f t="shared" si="6"/>
        <v>0</v>
      </c>
      <c r="V34" s="122"/>
      <c r="W34" s="122">
        <f t="shared" si="7"/>
        <v>0</v>
      </c>
      <c r="X34" s="122"/>
      <c r="Y34" s="122"/>
      <c r="Z34" s="122"/>
      <c r="AA34" s="124">
        <f>I34+K34+M34+O34+Q34+S34+U34+W34+Y34+Z34</f>
        <v>13723.4375</v>
      </c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</row>
    <row r="35" spans="2:47" s="116" customFormat="1" ht="38.25" customHeight="1">
      <c r="B35" s="203"/>
      <c r="C35" s="209"/>
      <c r="D35" s="121" t="s">
        <v>43</v>
      </c>
      <c r="E35" s="122">
        <v>1</v>
      </c>
      <c r="F35" s="122">
        <v>9668</v>
      </c>
      <c r="G35" s="122">
        <v>25</v>
      </c>
      <c r="H35" s="122">
        <f t="shared" si="1"/>
        <v>2417</v>
      </c>
      <c r="I35" s="122">
        <f t="shared" si="2"/>
        <v>12085</v>
      </c>
      <c r="J35" s="122">
        <v>20</v>
      </c>
      <c r="K35" s="122">
        <f t="shared" si="3"/>
        <v>2417</v>
      </c>
      <c r="L35" s="122"/>
      <c r="M35" s="122">
        <f t="shared" si="4"/>
        <v>0</v>
      </c>
      <c r="N35" s="122"/>
      <c r="O35" s="122">
        <f t="shared" si="5"/>
        <v>0</v>
      </c>
      <c r="P35" s="122"/>
      <c r="Q35" s="122">
        <f>I35*P35/100</f>
        <v>0</v>
      </c>
      <c r="R35" s="122"/>
      <c r="S35" s="122"/>
      <c r="T35" s="123"/>
      <c r="U35" s="122">
        <f t="shared" si="6"/>
        <v>0</v>
      </c>
      <c r="V35" s="122"/>
      <c r="W35" s="122">
        <f t="shared" si="7"/>
        <v>0</v>
      </c>
      <c r="X35" s="122"/>
      <c r="Y35" s="122"/>
      <c r="Z35" s="122"/>
      <c r="AA35" s="124">
        <f>I35+K35+M35+O35+Q35+S35+U35+W35+Y35+Z35</f>
        <v>14502</v>
      </c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</row>
    <row r="36" spans="2:47" s="116" customFormat="1" ht="39.75" customHeight="1">
      <c r="B36" s="203"/>
      <c r="C36" s="209"/>
      <c r="D36" s="121" t="s">
        <v>46</v>
      </c>
      <c r="E36" s="122">
        <v>1</v>
      </c>
      <c r="F36" s="122">
        <v>9668</v>
      </c>
      <c r="G36" s="122">
        <v>25</v>
      </c>
      <c r="H36" s="122">
        <f>F36*G36/100</f>
        <v>2417</v>
      </c>
      <c r="I36" s="122">
        <f>(F36+H36)*E36</f>
        <v>12085</v>
      </c>
      <c r="J36" s="122"/>
      <c r="K36" s="122">
        <f t="shared" si="3"/>
        <v>0</v>
      </c>
      <c r="L36" s="122"/>
      <c r="M36" s="122">
        <f t="shared" si="4"/>
        <v>0</v>
      </c>
      <c r="N36" s="122"/>
      <c r="O36" s="122">
        <f t="shared" si="5"/>
        <v>0</v>
      </c>
      <c r="P36" s="122"/>
      <c r="Q36" s="122">
        <f>I36*P36/100</f>
        <v>0</v>
      </c>
      <c r="R36" s="122"/>
      <c r="S36" s="122"/>
      <c r="T36" s="123"/>
      <c r="U36" s="122">
        <f t="shared" si="6"/>
        <v>0</v>
      </c>
      <c r="V36" s="122"/>
      <c r="W36" s="122">
        <f t="shared" si="7"/>
        <v>0</v>
      </c>
      <c r="X36" s="122"/>
      <c r="Y36" s="122"/>
      <c r="Z36" s="122"/>
      <c r="AA36" s="124">
        <f>I36+K36+M36+O36+Q36+S36+U36+W36+Y36+Z36</f>
        <v>12085</v>
      </c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</row>
    <row r="37" spans="2:47" s="116" customFormat="1" ht="39.75" customHeight="1">
      <c r="B37" s="203"/>
      <c r="C37" s="209"/>
      <c r="D37" s="121" t="s">
        <v>47</v>
      </c>
      <c r="E37" s="174">
        <v>1</v>
      </c>
      <c r="F37" s="122">
        <v>9574</v>
      </c>
      <c r="G37" s="122">
        <v>25</v>
      </c>
      <c r="H37" s="122">
        <f t="shared" si="1"/>
        <v>2393.5</v>
      </c>
      <c r="I37" s="122">
        <f t="shared" si="2"/>
        <v>11967.5</v>
      </c>
      <c r="J37" s="122"/>
      <c r="K37" s="122">
        <f t="shared" si="3"/>
        <v>0</v>
      </c>
      <c r="L37" s="122"/>
      <c r="M37" s="122">
        <f t="shared" si="4"/>
        <v>0</v>
      </c>
      <c r="N37" s="122"/>
      <c r="O37" s="122">
        <f t="shared" si="5"/>
        <v>0</v>
      </c>
      <c r="P37" s="122"/>
      <c r="Q37" s="122">
        <f>I37*P37/100</f>
        <v>0</v>
      </c>
      <c r="R37" s="122"/>
      <c r="S37" s="122"/>
      <c r="T37" s="123"/>
      <c r="U37" s="122">
        <f t="shared" si="6"/>
        <v>0</v>
      </c>
      <c r="V37" s="122"/>
      <c r="W37" s="122">
        <f t="shared" si="7"/>
        <v>0</v>
      </c>
      <c r="X37" s="122"/>
      <c r="Y37" s="122"/>
      <c r="Z37" s="122"/>
      <c r="AA37" s="124">
        <f>I37+K37+M37+O37+Q37+S37+U37+W37+Y37+Z37</f>
        <v>11967.5</v>
      </c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</row>
    <row r="38" spans="2:47" s="116" customFormat="1" ht="39.75" customHeight="1">
      <c r="B38" s="203"/>
      <c r="C38" s="210"/>
      <c r="D38" s="126" t="s">
        <v>34</v>
      </c>
      <c r="E38" s="127">
        <f>SUM(E32:E37)</f>
        <v>15.25</v>
      </c>
      <c r="F38" s="127"/>
      <c r="G38" s="127"/>
      <c r="H38" s="127">
        <f aca="true" t="shared" si="8" ref="H38:AA38">SUM(H32:H37)</f>
        <v>14233.75</v>
      </c>
      <c r="I38" s="127">
        <f t="shared" si="8"/>
        <v>181620.9375</v>
      </c>
      <c r="J38" s="127">
        <f t="shared" si="8"/>
        <v>20</v>
      </c>
      <c r="K38" s="127">
        <f t="shared" si="8"/>
        <v>2417</v>
      </c>
      <c r="L38" s="127">
        <f t="shared" si="8"/>
        <v>0</v>
      </c>
      <c r="M38" s="127">
        <f t="shared" si="8"/>
        <v>0</v>
      </c>
      <c r="N38" s="127">
        <f t="shared" si="8"/>
        <v>0</v>
      </c>
      <c r="O38" s="127">
        <f t="shared" si="8"/>
        <v>0</v>
      </c>
      <c r="P38" s="127">
        <f t="shared" si="8"/>
        <v>0</v>
      </c>
      <c r="Q38" s="127">
        <f t="shared" si="8"/>
        <v>0</v>
      </c>
      <c r="R38" s="127">
        <f t="shared" si="8"/>
        <v>0</v>
      </c>
      <c r="S38" s="127">
        <f t="shared" si="8"/>
        <v>0</v>
      </c>
      <c r="T38" s="127"/>
      <c r="U38" s="127">
        <f t="shared" si="8"/>
        <v>0</v>
      </c>
      <c r="V38" s="127">
        <f t="shared" si="8"/>
        <v>0</v>
      </c>
      <c r="W38" s="127">
        <f t="shared" si="8"/>
        <v>0</v>
      </c>
      <c r="X38" s="127">
        <f t="shared" si="8"/>
        <v>0</v>
      </c>
      <c r="Y38" s="127">
        <f t="shared" si="8"/>
        <v>0</v>
      </c>
      <c r="Z38" s="127">
        <f t="shared" si="8"/>
        <v>0</v>
      </c>
      <c r="AA38" s="127">
        <f t="shared" si="8"/>
        <v>184037.9375</v>
      </c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</row>
    <row r="39" spans="2:47" s="116" customFormat="1" ht="39.75" customHeight="1">
      <c r="B39" s="140"/>
      <c r="C39" s="132"/>
      <c r="D39" s="133" t="s">
        <v>48</v>
      </c>
      <c r="E39" s="134">
        <f>E38+E31</f>
        <v>20.75</v>
      </c>
      <c r="F39" s="134"/>
      <c r="G39" s="134"/>
      <c r="H39" s="134">
        <f>H38+H31</f>
        <v>26212.25</v>
      </c>
      <c r="I39" s="141">
        <f>I38+I31</f>
        <v>247441.5625</v>
      </c>
      <c r="J39" s="141"/>
      <c r="K39" s="141">
        <f>K38+K31</f>
        <v>5018</v>
      </c>
      <c r="L39" s="141"/>
      <c r="M39" s="141">
        <f>M38+M31</f>
        <v>0</v>
      </c>
      <c r="N39" s="141"/>
      <c r="O39" s="141">
        <f>O38+O31</f>
        <v>0</v>
      </c>
      <c r="P39" s="141"/>
      <c r="Q39" s="141">
        <f>Q38+Q31</f>
        <v>0</v>
      </c>
      <c r="R39" s="141">
        <f>R38+R31</f>
        <v>0</v>
      </c>
      <c r="S39" s="141">
        <f>S38+S31</f>
        <v>0</v>
      </c>
      <c r="T39" s="142"/>
      <c r="U39" s="141">
        <f>U38+U31</f>
        <v>0</v>
      </c>
      <c r="V39" s="141"/>
      <c r="W39" s="141">
        <f>W38+W31</f>
        <v>0</v>
      </c>
      <c r="X39" s="134">
        <f>X38+X31</f>
        <v>0</v>
      </c>
      <c r="Y39" s="134">
        <f>Y38+Y31</f>
        <v>0</v>
      </c>
      <c r="Z39" s="134">
        <f>Z38+Z31</f>
        <v>0</v>
      </c>
      <c r="AA39" s="136">
        <f>AA38+AA31</f>
        <v>252643.8125</v>
      </c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</row>
    <row r="40" spans="2:47" s="116" customFormat="1" ht="41.25" customHeight="1">
      <c r="B40" s="214" t="s">
        <v>104</v>
      </c>
      <c r="C40" s="207" t="s">
        <v>23</v>
      </c>
      <c r="D40" s="121" t="s">
        <v>49</v>
      </c>
      <c r="E40" s="122">
        <v>1</v>
      </c>
      <c r="F40" s="122">
        <v>10069</v>
      </c>
      <c r="G40" s="122">
        <v>25</v>
      </c>
      <c r="H40" s="122">
        <f aca="true" t="shared" si="9" ref="H40:H45">F40*G40/100</f>
        <v>2517.25</v>
      </c>
      <c r="I40" s="137">
        <f aca="true" t="shared" si="10" ref="I40:I45">(F40+H40)*E40</f>
        <v>12586.25</v>
      </c>
      <c r="J40" s="137"/>
      <c r="K40" s="137">
        <f aca="true" t="shared" si="11" ref="K40:K45">I40*J40/100</f>
        <v>0</v>
      </c>
      <c r="L40" s="137"/>
      <c r="M40" s="137">
        <f aca="true" t="shared" si="12" ref="M40:M45">I40*L40/100</f>
        <v>0</v>
      </c>
      <c r="N40" s="137"/>
      <c r="O40" s="137">
        <f aca="true" t="shared" si="13" ref="O40:O45">I40*N40/100</f>
        <v>0</v>
      </c>
      <c r="P40" s="137"/>
      <c r="Q40" s="137">
        <f aca="true" t="shared" si="14" ref="Q40:Q45">I40*P40/100</f>
        <v>0</v>
      </c>
      <c r="R40" s="137"/>
      <c r="S40" s="137"/>
      <c r="T40" s="138"/>
      <c r="U40" s="137">
        <f aca="true" t="shared" si="15" ref="U40:U45">I40*T40/100</f>
        <v>0</v>
      </c>
      <c r="V40" s="137"/>
      <c r="W40" s="137">
        <f>V40*I40/100</f>
        <v>0</v>
      </c>
      <c r="X40" s="122"/>
      <c r="Y40" s="122"/>
      <c r="Z40" s="122"/>
      <c r="AA40" s="124">
        <f aca="true" t="shared" si="16" ref="AA40:AA45">I40+K40+M40+O40+Q40+S40+U40+W40+Y40+Z40</f>
        <v>12586.25</v>
      </c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</row>
    <row r="41" spans="2:47" s="116" customFormat="1" ht="39.75" customHeight="1">
      <c r="B41" s="215"/>
      <c r="C41" s="207"/>
      <c r="D41" s="121" t="s">
        <v>121</v>
      </c>
      <c r="E41" s="122">
        <v>1</v>
      </c>
      <c r="F41" s="122">
        <v>9668</v>
      </c>
      <c r="G41" s="122">
        <v>25</v>
      </c>
      <c r="H41" s="122">
        <f t="shared" si="9"/>
        <v>2417</v>
      </c>
      <c r="I41" s="137">
        <f t="shared" si="10"/>
        <v>12085</v>
      </c>
      <c r="J41" s="137"/>
      <c r="K41" s="137">
        <f t="shared" si="11"/>
        <v>0</v>
      </c>
      <c r="L41" s="137"/>
      <c r="M41" s="137">
        <f t="shared" si="12"/>
        <v>0</v>
      </c>
      <c r="N41" s="137"/>
      <c r="O41" s="137">
        <f t="shared" si="13"/>
        <v>0</v>
      </c>
      <c r="P41" s="137"/>
      <c r="Q41" s="137">
        <f t="shared" si="14"/>
        <v>0</v>
      </c>
      <c r="R41" s="137"/>
      <c r="S41" s="137"/>
      <c r="T41" s="138"/>
      <c r="U41" s="137">
        <f t="shared" si="15"/>
        <v>0</v>
      </c>
      <c r="V41" s="143"/>
      <c r="W41" s="137">
        <f>V41*I41/100</f>
        <v>0</v>
      </c>
      <c r="X41" s="122"/>
      <c r="Y41" s="122"/>
      <c r="Z41" s="122"/>
      <c r="AA41" s="124">
        <f t="shared" si="16"/>
        <v>12085</v>
      </c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</row>
    <row r="42" spans="2:47" s="116" customFormat="1" ht="39.75" customHeight="1">
      <c r="B42" s="215"/>
      <c r="C42" s="207"/>
      <c r="D42" s="121" t="s">
        <v>55</v>
      </c>
      <c r="E42" s="122">
        <v>0.5</v>
      </c>
      <c r="F42" s="122">
        <v>6241</v>
      </c>
      <c r="G42" s="122">
        <v>25</v>
      </c>
      <c r="H42" s="122">
        <f t="shared" si="9"/>
        <v>1560.25</v>
      </c>
      <c r="I42" s="137">
        <f t="shared" si="10"/>
        <v>3900.625</v>
      </c>
      <c r="J42" s="137"/>
      <c r="K42" s="137">
        <f t="shared" si="11"/>
        <v>0</v>
      </c>
      <c r="L42" s="137"/>
      <c r="M42" s="137">
        <f t="shared" si="12"/>
        <v>0</v>
      </c>
      <c r="N42" s="137"/>
      <c r="O42" s="137">
        <f t="shared" si="13"/>
        <v>0</v>
      </c>
      <c r="P42" s="137"/>
      <c r="Q42" s="137">
        <f t="shared" si="14"/>
        <v>0</v>
      </c>
      <c r="R42" s="137"/>
      <c r="S42" s="137"/>
      <c r="T42" s="138"/>
      <c r="U42" s="137">
        <f t="shared" si="15"/>
        <v>0</v>
      </c>
      <c r="V42" s="137"/>
      <c r="W42" s="137">
        <f>V42*I42/100</f>
        <v>0</v>
      </c>
      <c r="X42" s="122"/>
      <c r="Y42" s="122"/>
      <c r="Z42" s="122">
        <v>1680.87</v>
      </c>
      <c r="AA42" s="124">
        <f t="shared" si="16"/>
        <v>5581.495</v>
      </c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</row>
    <row r="43" spans="2:47" s="116" customFormat="1" ht="39.75" customHeight="1">
      <c r="B43" s="215"/>
      <c r="C43" s="207"/>
      <c r="D43" s="121" t="s">
        <v>118</v>
      </c>
      <c r="E43" s="122">
        <v>0.5</v>
      </c>
      <c r="F43" s="122">
        <v>5618</v>
      </c>
      <c r="G43" s="122">
        <v>25</v>
      </c>
      <c r="H43" s="122">
        <f t="shared" si="9"/>
        <v>1404.5</v>
      </c>
      <c r="I43" s="137">
        <f t="shared" si="10"/>
        <v>3511.25</v>
      </c>
      <c r="J43" s="137"/>
      <c r="K43" s="137">
        <f t="shared" si="11"/>
        <v>0</v>
      </c>
      <c r="L43" s="137"/>
      <c r="M43" s="137">
        <f t="shared" si="12"/>
        <v>0</v>
      </c>
      <c r="N43" s="137"/>
      <c r="O43" s="137">
        <f t="shared" si="13"/>
        <v>0</v>
      </c>
      <c r="P43" s="137"/>
      <c r="Q43" s="137">
        <f t="shared" si="14"/>
        <v>0</v>
      </c>
      <c r="R43" s="137"/>
      <c r="S43" s="137"/>
      <c r="T43" s="138"/>
      <c r="U43" s="137">
        <f t="shared" si="15"/>
        <v>0</v>
      </c>
      <c r="V43" s="137"/>
      <c r="W43" s="137">
        <v>0</v>
      </c>
      <c r="X43" s="122"/>
      <c r="Y43" s="122"/>
      <c r="Z43" s="122">
        <v>2070.25</v>
      </c>
      <c r="AA43" s="124">
        <f t="shared" si="16"/>
        <v>5581.5</v>
      </c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</row>
    <row r="44" spans="2:47" s="116" customFormat="1" ht="39.75" customHeight="1">
      <c r="B44" s="215"/>
      <c r="C44" s="207"/>
      <c r="D44" s="121" t="s">
        <v>103</v>
      </c>
      <c r="E44" s="122">
        <v>1</v>
      </c>
      <c r="F44" s="122">
        <v>5618</v>
      </c>
      <c r="G44" s="122">
        <v>25</v>
      </c>
      <c r="H44" s="122">
        <f t="shared" si="9"/>
        <v>1404.5</v>
      </c>
      <c r="I44" s="137">
        <f t="shared" si="10"/>
        <v>7022.5</v>
      </c>
      <c r="J44" s="137"/>
      <c r="K44" s="137">
        <f t="shared" si="11"/>
        <v>0</v>
      </c>
      <c r="L44" s="137"/>
      <c r="M44" s="137">
        <f t="shared" si="12"/>
        <v>0</v>
      </c>
      <c r="N44" s="137"/>
      <c r="O44" s="137">
        <f t="shared" si="13"/>
        <v>0</v>
      </c>
      <c r="P44" s="137"/>
      <c r="Q44" s="137">
        <f t="shared" si="14"/>
        <v>0</v>
      </c>
      <c r="R44" s="137"/>
      <c r="S44" s="137"/>
      <c r="T44" s="138"/>
      <c r="U44" s="137">
        <f t="shared" si="15"/>
        <v>0</v>
      </c>
      <c r="V44" s="137"/>
      <c r="W44" s="137">
        <f>V44*I44/100</f>
        <v>0</v>
      </c>
      <c r="X44" s="122"/>
      <c r="Y44" s="122"/>
      <c r="Z44" s="122">
        <v>4140.5</v>
      </c>
      <c r="AA44" s="124">
        <f t="shared" si="16"/>
        <v>11163</v>
      </c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</row>
    <row r="45" spans="2:47" s="116" customFormat="1" ht="39.75" customHeight="1" hidden="1">
      <c r="B45" s="215"/>
      <c r="C45" s="207"/>
      <c r="D45" s="121"/>
      <c r="E45" s="122"/>
      <c r="F45" s="122"/>
      <c r="G45" s="122"/>
      <c r="H45" s="122">
        <f t="shared" si="9"/>
        <v>0</v>
      </c>
      <c r="I45" s="137">
        <f t="shared" si="10"/>
        <v>0</v>
      </c>
      <c r="J45" s="137"/>
      <c r="K45" s="137">
        <f t="shared" si="11"/>
        <v>0</v>
      </c>
      <c r="L45" s="137"/>
      <c r="M45" s="137">
        <f t="shared" si="12"/>
        <v>0</v>
      </c>
      <c r="N45" s="137"/>
      <c r="O45" s="137">
        <f t="shared" si="13"/>
        <v>0</v>
      </c>
      <c r="P45" s="137"/>
      <c r="Q45" s="137">
        <f t="shared" si="14"/>
        <v>0</v>
      </c>
      <c r="R45" s="137"/>
      <c r="S45" s="137"/>
      <c r="T45" s="138"/>
      <c r="U45" s="137">
        <f t="shared" si="15"/>
        <v>0</v>
      </c>
      <c r="V45" s="137"/>
      <c r="W45" s="137">
        <f>V45*I45/100</f>
        <v>0</v>
      </c>
      <c r="X45" s="122"/>
      <c r="Y45" s="122"/>
      <c r="Z45" s="122"/>
      <c r="AA45" s="124">
        <f t="shared" si="16"/>
        <v>0</v>
      </c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</row>
    <row r="46" spans="2:47" s="116" customFormat="1" ht="39.75" customHeight="1">
      <c r="B46" s="215"/>
      <c r="C46" s="207"/>
      <c r="D46" s="126" t="s">
        <v>31</v>
      </c>
      <c r="E46" s="127">
        <f>SUM(E40:E45)</f>
        <v>4</v>
      </c>
      <c r="F46" s="127"/>
      <c r="G46" s="127"/>
      <c r="H46" s="127">
        <f>SUM(H40:H45)</f>
        <v>9303.5</v>
      </c>
      <c r="I46" s="139">
        <f>SUM(I40:I45)</f>
        <v>39105.625</v>
      </c>
      <c r="J46" s="139"/>
      <c r="K46" s="139">
        <f>SUM(K40:K45)</f>
        <v>0</v>
      </c>
      <c r="L46" s="139"/>
      <c r="M46" s="139">
        <f>SUM(M40:M45)</f>
        <v>0</v>
      </c>
      <c r="N46" s="139"/>
      <c r="O46" s="139">
        <f>SUM(O40:O45)</f>
        <v>0</v>
      </c>
      <c r="P46" s="139"/>
      <c r="Q46" s="139">
        <f>SUM(Q40:Q45)</f>
        <v>0</v>
      </c>
      <c r="R46" s="139">
        <f>SUM(R40:R45)</f>
        <v>0</v>
      </c>
      <c r="S46" s="139">
        <f>SUM(S40:S45)</f>
        <v>0</v>
      </c>
      <c r="T46" s="144"/>
      <c r="U46" s="139">
        <f>SUM(U40:U45)</f>
        <v>0</v>
      </c>
      <c r="V46" s="139"/>
      <c r="W46" s="139">
        <f>SUM(W40:W45)</f>
        <v>0</v>
      </c>
      <c r="X46" s="127">
        <f>SUM(X40:X45)</f>
        <v>0</v>
      </c>
      <c r="Y46" s="127">
        <f>SUM(Y40:Y45)</f>
        <v>0</v>
      </c>
      <c r="Z46" s="127">
        <f>SUM(Z40:Z45)</f>
        <v>7891.62</v>
      </c>
      <c r="AA46" s="129">
        <f>SUM(AA40:AA45)</f>
        <v>46997.244999999995</v>
      </c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</row>
    <row r="47" spans="2:47" s="116" customFormat="1" ht="39.75" customHeight="1">
      <c r="B47" s="215"/>
      <c r="C47" s="207" t="s">
        <v>32</v>
      </c>
      <c r="D47" s="121" t="s">
        <v>57</v>
      </c>
      <c r="E47" s="122">
        <v>6</v>
      </c>
      <c r="F47" s="122">
        <v>5362</v>
      </c>
      <c r="G47" s="122">
        <v>25</v>
      </c>
      <c r="H47" s="122">
        <f>F47*G47/100</f>
        <v>1340.5</v>
      </c>
      <c r="I47" s="137">
        <f>(F47+H47)*E47</f>
        <v>40215</v>
      </c>
      <c r="J47" s="137"/>
      <c r="K47" s="137">
        <f>I47*J47/100</f>
        <v>0</v>
      </c>
      <c r="L47" s="137"/>
      <c r="M47" s="137">
        <f>I47*L47/100</f>
        <v>0</v>
      </c>
      <c r="N47" s="137"/>
      <c r="O47" s="137">
        <f>I47*N47/100</f>
        <v>0</v>
      </c>
      <c r="P47" s="137"/>
      <c r="Q47" s="137">
        <f>I47*P47/100</f>
        <v>0</v>
      </c>
      <c r="R47" s="137"/>
      <c r="S47" s="137"/>
      <c r="T47" s="138"/>
      <c r="U47" s="137">
        <f>I47*T47/100</f>
        <v>0</v>
      </c>
      <c r="V47" s="137"/>
      <c r="W47" s="137">
        <f>V47*I47/100</f>
        <v>0</v>
      </c>
      <c r="X47" s="122"/>
      <c r="Y47" s="122"/>
      <c r="Z47" s="122">
        <v>26763</v>
      </c>
      <c r="AA47" s="124">
        <f>I47+K47+M47+O47+Q47+S47+U47+W47+Y47+Z47</f>
        <v>66978</v>
      </c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</row>
    <row r="48" spans="2:47" s="116" customFormat="1" ht="51.75" customHeight="1">
      <c r="B48" s="215"/>
      <c r="C48" s="207"/>
      <c r="D48" s="121" t="s">
        <v>50</v>
      </c>
      <c r="E48" s="122">
        <v>1</v>
      </c>
      <c r="F48" s="122">
        <v>6241</v>
      </c>
      <c r="G48" s="122">
        <v>25</v>
      </c>
      <c r="H48" s="122">
        <f>F48*G48/100</f>
        <v>1560.25</v>
      </c>
      <c r="I48" s="137">
        <f>(F48+H48)*E48</f>
        <v>7801.25</v>
      </c>
      <c r="J48" s="137">
        <v>44</v>
      </c>
      <c r="K48" s="137">
        <f>I48*J48/100</f>
        <v>3432.55</v>
      </c>
      <c r="L48" s="137"/>
      <c r="M48" s="137">
        <f>I48*L48/100</f>
        <v>0</v>
      </c>
      <c r="N48" s="137"/>
      <c r="O48" s="137">
        <f>I48*N48/100</f>
        <v>0</v>
      </c>
      <c r="P48" s="137"/>
      <c r="Q48" s="137">
        <f>I48*P48/100</f>
        <v>0</v>
      </c>
      <c r="R48" s="137"/>
      <c r="S48" s="137"/>
      <c r="T48" s="138"/>
      <c r="U48" s="137">
        <f>I48*T48/100</f>
        <v>0</v>
      </c>
      <c r="V48" s="137"/>
      <c r="W48" s="137">
        <f>V48*I48/100</f>
        <v>0</v>
      </c>
      <c r="X48" s="122"/>
      <c r="Y48" s="122"/>
      <c r="Z48" s="122"/>
      <c r="AA48" s="124">
        <f>I48+K48+M48+O48+Q48+S48+U48+W48+Y48+Z48</f>
        <v>11233.8</v>
      </c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</row>
    <row r="49" spans="2:47" s="116" customFormat="1" ht="39.75" customHeight="1">
      <c r="B49" s="215"/>
      <c r="C49" s="204"/>
      <c r="D49" s="126" t="s">
        <v>34</v>
      </c>
      <c r="E49" s="127">
        <f>SUM(E47:E48)</f>
        <v>7</v>
      </c>
      <c r="F49" s="127"/>
      <c r="G49" s="127"/>
      <c r="H49" s="127">
        <f>SUM(H47:H48)</f>
        <v>2900.75</v>
      </c>
      <c r="I49" s="139">
        <f>SUM(I47:I48)</f>
        <v>48016.25</v>
      </c>
      <c r="J49" s="139"/>
      <c r="K49" s="139">
        <f>SUM(K47:K48)</f>
        <v>3432.55</v>
      </c>
      <c r="L49" s="139"/>
      <c r="M49" s="139">
        <f>SUM(M47:M48)</f>
        <v>0</v>
      </c>
      <c r="N49" s="139"/>
      <c r="O49" s="139">
        <f>SUM(O47:O48)</f>
        <v>0</v>
      </c>
      <c r="P49" s="139"/>
      <c r="Q49" s="139">
        <f>SUM(Q47:Q48)</f>
        <v>0</v>
      </c>
      <c r="R49" s="139">
        <f>SUM(R47:R48)</f>
        <v>0</v>
      </c>
      <c r="S49" s="139">
        <f>SUM(S47:S48)</f>
        <v>0</v>
      </c>
      <c r="T49" s="144"/>
      <c r="U49" s="139">
        <f>SUM(U47:U48)</f>
        <v>0</v>
      </c>
      <c r="V49" s="139"/>
      <c r="W49" s="139">
        <f>SUM(W47:W48)</f>
        <v>0</v>
      </c>
      <c r="X49" s="127">
        <f>SUM(X47:X48)</f>
        <v>0</v>
      </c>
      <c r="Y49" s="127">
        <f>SUM(Y47:Y48)</f>
        <v>0</v>
      </c>
      <c r="Z49" s="127">
        <f>SUM(Z47:Z48)</f>
        <v>26763</v>
      </c>
      <c r="AA49" s="129">
        <f>SUM(AA47:AA48)</f>
        <v>78211.8</v>
      </c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</row>
    <row r="50" spans="2:47" s="116" customFormat="1" ht="39.75" customHeight="1">
      <c r="B50" s="215"/>
      <c r="C50" s="145"/>
      <c r="D50" s="146" t="s">
        <v>58</v>
      </c>
      <c r="E50" s="134">
        <f>E49+E46</f>
        <v>11</v>
      </c>
      <c r="F50" s="134"/>
      <c r="G50" s="134"/>
      <c r="H50" s="134">
        <f>H49+H46</f>
        <v>12204.25</v>
      </c>
      <c r="I50" s="141">
        <f>I49+I46</f>
        <v>87121.875</v>
      </c>
      <c r="J50" s="141"/>
      <c r="K50" s="141">
        <f>K49+K46</f>
        <v>3432.55</v>
      </c>
      <c r="L50" s="141"/>
      <c r="M50" s="141">
        <f>M49+M46</f>
        <v>0</v>
      </c>
      <c r="N50" s="141"/>
      <c r="O50" s="141">
        <f>O49+O46</f>
        <v>0</v>
      </c>
      <c r="P50" s="141"/>
      <c r="Q50" s="141">
        <f>Q49+Q46</f>
        <v>0</v>
      </c>
      <c r="R50" s="141">
        <f>R49+R46</f>
        <v>0</v>
      </c>
      <c r="S50" s="141">
        <f>S49+S46</f>
        <v>0</v>
      </c>
      <c r="T50" s="142"/>
      <c r="U50" s="141">
        <f>U49+U46</f>
        <v>0</v>
      </c>
      <c r="V50" s="141"/>
      <c r="W50" s="141">
        <f>W49+W46</f>
        <v>0</v>
      </c>
      <c r="X50" s="134">
        <f>X49+X46</f>
        <v>0</v>
      </c>
      <c r="Y50" s="134">
        <f>Y49+Y46</f>
        <v>0</v>
      </c>
      <c r="Z50" s="134">
        <f>Z49+Z46</f>
        <v>34654.62</v>
      </c>
      <c r="AA50" s="136">
        <f>AA49+AA46</f>
        <v>125209.045</v>
      </c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</row>
    <row r="51" spans="2:47" s="116" customFormat="1" ht="39.75" customHeight="1">
      <c r="B51" s="215"/>
      <c r="C51" s="207" t="s">
        <v>23</v>
      </c>
      <c r="D51" s="121" t="s">
        <v>60</v>
      </c>
      <c r="E51" s="122">
        <v>5.6</v>
      </c>
      <c r="F51" s="122">
        <v>4921</v>
      </c>
      <c r="G51" s="122">
        <v>25</v>
      </c>
      <c r="H51" s="122">
        <f aca="true" t="shared" si="17" ref="H51:H72">F51*G51/100</f>
        <v>1230.25</v>
      </c>
      <c r="I51" s="137">
        <f aca="true" t="shared" si="18" ref="I51:I72">(F51+H51)*E51</f>
        <v>34447</v>
      </c>
      <c r="J51" s="137"/>
      <c r="K51" s="137">
        <f aca="true" t="shared" si="19" ref="K51:K72">I51*J51/100</f>
        <v>0</v>
      </c>
      <c r="L51" s="137">
        <v>35</v>
      </c>
      <c r="M51" s="137">
        <f aca="true" t="shared" si="20" ref="M51:M72">I51*L51/100</f>
        <v>12056.45</v>
      </c>
      <c r="N51" s="137"/>
      <c r="O51" s="137">
        <f aca="true" t="shared" si="21" ref="O51:O72">I51*N51/100</f>
        <v>0</v>
      </c>
      <c r="P51" s="137"/>
      <c r="Q51" s="137">
        <f aca="true" t="shared" si="22" ref="Q51:Q72">I51*P51/100</f>
        <v>0</v>
      </c>
      <c r="R51" s="137"/>
      <c r="S51" s="137"/>
      <c r="T51" s="138"/>
      <c r="U51" s="137">
        <f aca="true" t="shared" si="23" ref="U51:U72">I51*T51/100</f>
        <v>0</v>
      </c>
      <c r="V51" s="137"/>
      <c r="W51" s="137">
        <f aca="true" t="shared" si="24" ref="W51:W72">V51*I51/100</f>
        <v>0</v>
      </c>
      <c r="X51" s="122"/>
      <c r="Y51" s="122"/>
      <c r="Z51" s="122">
        <v>16009.35</v>
      </c>
      <c r="AA51" s="124">
        <f aca="true" t="shared" si="25" ref="AA51:AA72">I51+K51+M51+O51+Q51+S51+U51+W51+Y51+Z51</f>
        <v>62512.799999999996</v>
      </c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</row>
    <row r="52" spans="2:47" s="116" customFormat="1" ht="39.75" customHeight="1">
      <c r="B52" s="215"/>
      <c r="C52" s="207"/>
      <c r="D52" s="121" t="s">
        <v>61</v>
      </c>
      <c r="E52" s="122">
        <v>1</v>
      </c>
      <c r="F52" s="122">
        <v>4921</v>
      </c>
      <c r="G52" s="122">
        <v>25</v>
      </c>
      <c r="H52" s="122">
        <f t="shared" si="17"/>
        <v>1230.25</v>
      </c>
      <c r="I52" s="137">
        <f t="shared" si="18"/>
        <v>6151.25</v>
      </c>
      <c r="J52" s="137"/>
      <c r="K52" s="137">
        <f t="shared" si="19"/>
        <v>0</v>
      </c>
      <c r="L52" s="137"/>
      <c r="M52" s="137">
        <f t="shared" si="20"/>
        <v>0</v>
      </c>
      <c r="N52" s="137"/>
      <c r="O52" s="137">
        <f t="shared" si="21"/>
        <v>0</v>
      </c>
      <c r="P52" s="137"/>
      <c r="Q52" s="137">
        <f t="shared" si="22"/>
        <v>0</v>
      </c>
      <c r="R52" s="137"/>
      <c r="S52" s="137"/>
      <c r="T52" s="138"/>
      <c r="U52" s="137">
        <f t="shared" si="23"/>
        <v>0</v>
      </c>
      <c r="V52" s="137"/>
      <c r="W52" s="137">
        <f t="shared" si="24"/>
        <v>0</v>
      </c>
      <c r="X52" s="122"/>
      <c r="Y52" s="122"/>
      <c r="Z52" s="122">
        <v>5011.75</v>
      </c>
      <c r="AA52" s="124">
        <f t="shared" si="25"/>
        <v>11163</v>
      </c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</row>
    <row r="53" spans="2:47" s="116" customFormat="1" ht="39.75" customHeight="1">
      <c r="B53" s="215"/>
      <c r="C53" s="207"/>
      <c r="D53" s="121" t="s">
        <v>62</v>
      </c>
      <c r="E53" s="122">
        <v>1</v>
      </c>
      <c r="F53" s="122">
        <v>4921</v>
      </c>
      <c r="G53" s="122">
        <v>25</v>
      </c>
      <c r="H53" s="122">
        <f t="shared" si="17"/>
        <v>1230.25</v>
      </c>
      <c r="I53" s="137">
        <f t="shared" si="18"/>
        <v>6151.25</v>
      </c>
      <c r="J53" s="137"/>
      <c r="K53" s="137">
        <f t="shared" si="19"/>
        <v>0</v>
      </c>
      <c r="L53" s="137"/>
      <c r="M53" s="137">
        <f t="shared" si="20"/>
        <v>0</v>
      </c>
      <c r="N53" s="137"/>
      <c r="O53" s="137">
        <f t="shared" si="21"/>
        <v>0</v>
      </c>
      <c r="P53" s="137"/>
      <c r="Q53" s="137">
        <f t="shared" si="22"/>
        <v>0</v>
      </c>
      <c r="R53" s="137"/>
      <c r="S53" s="137"/>
      <c r="T53" s="138"/>
      <c r="U53" s="137">
        <f t="shared" si="23"/>
        <v>0</v>
      </c>
      <c r="V53" s="137"/>
      <c r="W53" s="137">
        <f t="shared" si="24"/>
        <v>0</v>
      </c>
      <c r="X53" s="122"/>
      <c r="Y53" s="122"/>
      <c r="Z53" s="122">
        <v>5011.75</v>
      </c>
      <c r="AA53" s="124">
        <f>I53+K53+M53+O53+Q53+S53+U53+W53+Y53+Z53</f>
        <v>11163</v>
      </c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</row>
    <row r="54" spans="2:47" s="116" customFormat="1" ht="39.75" customHeight="1">
      <c r="B54" s="215"/>
      <c r="C54" s="207"/>
      <c r="D54" s="121" t="s">
        <v>63</v>
      </c>
      <c r="E54" s="122">
        <v>5</v>
      </c>
      <c r="F54" s="122">
        <v>4921</v>
      </c>
      <c r="G54" s="122">
        <v>25</v>
      </c>
      <c r="H54" s="122">
        <f t="shared" si="17"/>
        <v>1230.25</v>
      </c>
      <c r="I54" s="137">
        <f t="shared" si="18"/>
        <v>30756.25</v>
      </c>
      <c r="J54" s="137"/>
      <c r="K54" s="137">
        <f t="shared" si="19"/>
        <v>0</v>
      </c>
      <c r="L54" s="137"/>
      <c r="M54" s="137">
        <f t="shared" si="20"/>
        <v>0</v>
      </c>
      <c r="N54" s="137"/>
      <c r="O54" s="137">
        <f t="shared" si="21"/>
        <v>0</v>
      </c>
      <c r="P54" s="137"/>
      <c r="Q54" s="137">
        <f t="shared" si="22"/>
        <v>0</v>
      </c>
      <c r="R54" s="137"/>
      <c r="S54" s="137"/>
      <c r="T54" s="138"/>
      <c r="U54" s="137">
        <f t="shared" si="23"/>
        <v>0</v>
      </c>
      <c r="V54" s="137"/>
      <c r="W54" s="137">
        <f t="shared" si="24"/>
        <v>0</v>
      </c>
      <c r="X54" s="122"/>
      <c r="Y54" s="122"/>
      <c r="Z54" s="122">
        <v>25058.75</v>
      </c>
      <c r="AA54" s="124">
        <f t="shared" si="25"/>
        <v>55815</v>
      </c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</row>
    <row r="55" spans="2:47" s="116" customFormat="1" ht="39.75" customHeight="1">
      <c r="B55" s="215"/>
      <c r="C55" s="207"/>
      <c r="D55" s="121" t="s">
        <v>64</v>
      </c>
      <c r="E55" s="122">
        <v>1</v>
      </c>
      <c r="F55" s="122">
        <v>4921</v>
      </c>
      <c r="G55" s="122">
        <v>25</v>
      </c>
      <c r="H55" s="122">
        <f t="shared" si="17"/>
        <v>1230.25</v>
      </c>
      <c r="I55" s="137">
        <f t="shared" si="18"/>
        <v>6151.25</v>
      </c>
      <c r="J55" s="137"/>
      <c r="K55" s="137">
        <f t="shared" si="19"/>
        <v>0</v>
      </c>
      <c r="L55" s="137"/>
      <c r="M55" s="137">
        <f t="shared" si="20"/>
        <v>0</v>
      </c>
      <c r="N55" s="137"/>
      <c r="O55" s="137">
        <f t="shared" si="21"/>
        <v>0</v>
      </c>
      <c r="P55" s="137"/>
      <c r="Q55" s="137">
        <f t="shared" si="22"/>
        <v>0</v>
      </c>
      <c r="R55" s="137"/>
      <c r="S55" s="137"/>
      <c r="T55" s="138"/>
      <c r="U55" s="137">
        <f t="shared" si="23"/>
        <v>0</v>
      </c>
      <c r="V55" s="137"/>
      <c r="W55" s="137">
        <f t="shared" si="24"/>
        <v>0</v>
      </c>
      <c r="X55" s="122"/>
      <c r="Y55" s="122"/>
      <c r="Z55" s="122">
        <v>5011.75</v>
      </c>
      <c r="AA55" s="124">
        <f t="shared" si="25"/>
        <v>11163</v>
      </c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</row>
    <row r="56" spans="2:47" s="116" customFormat="1" ht="39.75" customHeight="1">
      <c r="B56" s="215"/>
      <c r="C56" s="207"/>
      <c r="D56" s="121" t="s">
        <v>115</v>
      </c>
      <c r="E56" s="122">
        <v>1</v>
      </c>
      <c r="F56" s="122">
        <v>5618</v>
      </c>
      <c r="G56" s="122">
        <v>25</v>
      </c>
      <c r="H56" s="122">
        <f t="shared" si="17"/>
        <v>1404.5</v>
      </c>
      <c r="I56" s="137">
        <f t="shared" si="18"/>
        <v>7022.5</v>
      </c>
      <c r="J56" s="137">
        <v>118.95</v>
      </c>
      <c r="K56" s="137">
        <f t="shared" si="19"/>
        <v>8353.26375</v>
      </c>
      <c r="L56" s="137"/>
      <c r="M56" s="137">
        <f t="shared" si="20"/>
        <v>0</v>
      </c>
      <c r="N56" s="137"/>
      <c r="O56" s="137">
        <f t="shared" si="21"/>
        <v>0</v>
      </c>
      <c r="P56" s="137"/>
      <c r="Q56" s="137">
        <f t="shared" si="22"/>
        <v>0</v>
      </c>
      <c r="R56" s="137"/>
      <c r="S56" s="137"/>
      <c r="T56" s="138"/>
      <c r="U56" s="137">
        <f t="shared" si="23"/>
        <v>0</v>
      </c>
      <c r="V56" s="137"/>
      <c r="W56" s="137">
        <f t="shared" si="24"/>
        <v>0</v>
      </c>
      <c r="X56" s="122"/>
      <c r="Y56" s="122"/>
      <c r="Z56" s="122"/>
      <c r="AA56" s="124">
        <f t="shared" si="25"/>
        <v>15375.76375</v>
      </c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</row>
    <row r="57" spans="2:47" s="116" customFormat="1" ht="39.75" customHeight="1" hidden="1">
      <c r="B57" s="215"/>
      <c r="C57" s="207"/>
      <c r="D57" s="121" t="s">
        <v>66</v>
      </c>
      <c r="E57" s="122"/>
      <c r="F57" s="122"/>
      <c r="G57" s="122"/>
      <c r="H57" s="122">
        <f t="shared" si="17"/>
        <v>0</v>
      </c>
      <c r="I57" s="137">
        <f t="shared" si="18"/>
        <v>0</v>
      </c>
      <c r="J57" s="137"/>
      <c r="K57" s="137">
        <f t="shared" si="19"/>
        <v>0</v>
      </c>
      <c r="L57" s="137"/>
      <c r="M57" s="137">
        <f t="shared" si="20"/>
        <v>0</v>
      </c>
      <c r="N57" s="137"/>
      <c r="O57" s="137">
        <f t="shared" si="21"/>
        <v>0</v>
      </c>
      <c r="P57" s="137"/>
      <c r="Q57" s="137">
        <f t="shared" si="22"/>
        <v>0</v>
      </c>
      <c r="R57" s="137"/>
      <c r="S57" s="137"/>
      <c r="T57" s="138"/>
      <c r="U57" s="137">
        <f t="shared" si="23"/>
        <v>0</v>
      </c>
      <c r="V57" s="137"/>
      <c r="W57" s="137">
        <f t="shared" si="24"/>
        <v>0</v>
      </c>
      <c r="X57" s="122"/>
      <c r="Y57" s="122"/>
      <c r="Z57" s="122">
        <f>(7800*E57)-I57</f>
        <v>0</v>
      </c>
      <c r="AA57" s="124">
        <f t="shared" si="25"/>
        <v>0</v>
      </c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</row>
    <row r="58" spans="2:47" s="116" customFormat="1" ht="39.75" customHeight="1">
      <c r="B58" s="215"/>
      <c r="C58" s="207"/>
      <c r="D58" s="121" t="s">
        <v>59</v>
      </c>
      <c r="E58" s="122">
        <v>0.5</v>
      </c>
      <c r="F58" s="122">
        <v>6919</v>
      </c>
      <c r="G58" s="122">
        <v>25</v>
      </c>
      <c r="H58" s="122">
        <f>F58*G58/100</f>
        <v>1729.75</v>
      </c>
      <c r="I58" s="137">
        <f>(F58+H58)*E58</f>
        <v>4324.375</v>
      </c>
      <c r="J58" s="137"/>
      <c r="K58" s="137">
        <f>I58*J58/100</f>
        <v>0</v>
      </c>
      <c r="L58" s="137"/>
      <c r="M58" s="137">
        <f>I58*L58/100</f>
        <v>0</v>
      </c>
      <c r="N58" s="137"/>
      <c r="O58" s="137">
        <f>I58*N58/100</f>
        <v>0</v>
      </c>
      <c r="P58" s="137"/>
      <c r="Q58" s="137">
        <f>I58*P58/100</f>
        <v>0</v>
      </c>
      <c r="R58" s="137"/>
      <c r="S58" s="137"/>
      <c r="T58" s="138"/>
      <c r="U58" s="137">
        <f>I58*T58/100</f>
        <v>0</v>
      </c>
      <c r="V58" s="137"/>
      <c r="W58" s="137">
        <f>V58*I58/100</f>
        <v>0</v>
      </c>
      <c r="X58" s="122"/>
      <c r="Y58" s="122"/>
      <c r="Z58" s="122">
        <v>1257.12</v>
      </c>
      <c r="AA58" s="124">
        <f t="shared" si="25"/>
        <v>5581.495</v>
      </c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</row>
    <row r="59" spans="2:47" s="116" customFormat="1" ht="39.75" customHeight="1">
      <c r="B59" s="215"/>
      <c r="C59" s="207"/>
      <c r="D59" s="121" t="s">
        <v>67</v>
      </c>
      <c r="E59" s="122">
        <v>1.5</v>
      </c>
      <c r="F59" s="122">
        <v>5618</v>
      </c>
      <c r="G59" s="122">
        <v>25</v>
      </c>
      <c r="H59" s="122">
        <f t="shared" si="17"/>
        <v>1404.5</v>
      </c>
      <c r="I59" s="137">
        <f t="shared" si="18"/>
        <v>10533.75</v>
      </c>
      <c r="J59" s="137"/>
      <c r="K59" s="137">
        <f t="shared" si="19"/>
        <v>0</v>
      </c>
      <c r="L59" s="137"/>
      <c r="M59" s="137">
        <f t="shared" si="20"/>
        <v>0</v>
      </c>
      <c r="N59" s="137"/>
      <c r="O59" s="137">
        <f t="shared" si="21"/>
        <v>0</v>
      </c>
      <c r="P59" s="137"/>
      <c r="Q59" s="137">
        <f t="shared" si="22"/>
        <v>0</v>
      </c>
      <c r="R59" s="137"/>
      <c r="S59" s="137"/>
      <c r="T59" s="138"/>
      <c r="U59" s="137">
        <f t="shared" si="23"/>
        <v>0</v>
      </c>
      <c r="V59" s="137"/>
      <c r="W59" s="137">
        <f t="shared" si="24"/>
        <v>0</v>
      </c>
      <c r="X59" s="122"/>
      <c r="Y59" s="122"/>
      <c r="Z59" s="122">
        <v>6210.75</v>
      </c>
      <c r="AA59" s="124">
        <f t="shared" si="25"/>
        <v>16744.5</v>
      </c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</row>
    <row r="60" spans="2:47" s="116" customFormat="1" ht="37.5" customHeight="1">
      <c r="B60" s="215"/>
      <c r="C60" s="207"/>
      <c r="D60" s="121" t="s">
        <v>68</v>
      </c>
      <c r="E60" s="122">
        <v>1</v>
      </c>
      <c r="F60" s="122">
        <v>4921</v>
      </c>
      <c r="G60" s="122">
        <v>25</v>
      </c>
      <c r="H60" s="122">
        <f t="shared" si="17"/>
        <v>1230.25</v>
      </c>
      <c r="I60" s="137">
        <f t="shared" si="18"/>
        <v>6151.25</v>
      </c>
      <c r="J60" s="137"/>
      <c r="K60" s="137">
        <f t="shared" si="19"/>
        <v>0</v>
      </c>
      <c r="L60" s="137"/>
      <c r="M60" s="137">
        <f t="shared" si="20"/>
        <v>0</v>
      </c>
      <c r="N60" s="137"/>
      <c r="O60" s="137">
        <f t="shared" si="21"/>
        <v>0</v>
      </c>
      <c r="P60" s="137"/>
      <c r="Q60" s="137">
        <f t="shared" si="22"/>
        <v>0</v>
      </c>
      <c r="R60" s="137"/>
      <c r="S60" s="137"/>
      <c r="T60" s="138"/>
      <c r="U60" s="137">
        <f t="shared" si="23"/>
        <v>0</v>
      </c>
      <c r="V60" s="137"/>
      <c r="W60" s="137">
        <f t="shared" si="24"/>
        <v>0</v>
      </c>
      <c r="X60" s="122"/>
      <c r="Y60" s="122"/>
      <c r="Z60" s="122">
        <v>5011.75</v>
      </c>
      <c r="AA60" s="124">
        <f t="shared" si="25"/>
        <v>11163</v>
      </c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</row>
    <row r="61" spans="2:47" s="116" customFormat="1" ht="39.75" customHeight="1">
      <c r="B61" s="215"/>
      <c r="C61" s="207"/>
      <c r="D61" s="121" t="s">
        <v>98</v>
      </c>
      <c r="E61" s="122">
        <v>0.1</v>
      </c>
      <c r="F61" s="122">
        <v>4921</v>
      </c>
      <c r="G61" s="122">
        <v>25</v>
      </c>
      <c r="H61" s="122">
        <f t="shared" si="17"/>
        <v>1230.25</v>
      </c>
      <c r="I61" s="137">
        <f t="shared" si="18"/>
        <v>615.125</v>
      </c>
      <c r="J61" s="137">
        <v>89.36</v>
      </c>
      <c r="K61" s="137">
        <f t="shared" si="19"/>
        <v>549.6757</v>
      </c>
      <c r="L61" s="137"/>
      <c r="M61" s="137">
        <f t="shared" si="20"/>
        <v>0</v>
      </c>
      <c r="N61" s="137"/>
      <c r="O61" s="137">
        <f t="shared" si="21"/>
        <v>0</v>
      </c>
      <c r="P61" s="137"/>
      <c r="Q61" s="137">
        <f t="shared" si="22"/>
        <v>0</v>
      </c>
      <c r="R61" s="137"/>
      <c r="S61" s="137"/>
      <c r="T61" s="138"/>
      <c r="U61" s="137">
        <f t="shared" si="23"/>
        <v>0</v>
      </c>
      <c r="V61" s="137"/>
      <c r="W61" s="137">
        <f t="shared" si="24"/>
        <v>0</v>
      </c>
      <c r="X61" s="122"/>
      <c r="Y61" s="122"/>
      <c r="Z61" s="122"/>
      <c r="AA61" s="124">
        <f t="shared" si="25"/>
        <v>1164.8007</v>
      </c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</row>
    <row r="62" spans="2:47" s="116" customFormat="1" ht="36" customHeight="1">
      <c r="B62" s="215"/>
      <c r="C62" s="207"/>
      <c r="D62" s="121" t="s">
        <v>73</v>
      </c>
      <c r="E62" s="122">
        <v>1</v>
      </c>
      <c r="F62" s="122">
        <v>5362</v>
      </c>
      <c r="G62" s="122">
        <v>25</v>
      </c>
      <c r="H62" s="122">
        <f t="shared" si="17"/>
        <v>1340.5</v>
      </c>
      <c r="I62" s="137">
        <f t="shared" si="18"/>
        <v>6702.5</v>
      </c>
      <c r="J62" s="137"/>
      <c r="K62" s="137">
        <f t="shared" si="19"/>
        <v>0</v>
      </c>
      <c r="L62" s="137"/>
      <c r="M62" s="137">
        <f t="shared" si="20"/>
        <v>0</v>
      </c>
      <c r="N62" s="137"/>
      <c r="O62" s="137">
        <f t="shared" si="21"/>
        <v>0</v>
      </c>
      <c r="P62" s="137"/>
      <c r="Q62" s="137">
        <f t="shared" si="22"/>
        <v>0</v>
      </c>
      <c r="R62" s="137"/>
      <c r="S62" s="137"/>
      <c r="T62" s="138"/>
      <c r="U62" s="137">
        <f t="shared" si="23"/>
        <v>0</v>
      </c>
      <c r="V62" s="137"/>
      <c r="W62" s="137">
        <f t="shared" si="24"/>
        <v>0</v>
      </c>
      <c r="X62" s="122"/>
      <c r="Y62" s="122"/>
      <c r="Z62" s="122">
        <v>4460.5</v>
      </c>
      <c r="AA62" s="124">
        <f t="shared" si="25"/>
        <v>11163</v>
      </c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</row>
    <row r="63" spans="2:47" s="116" customFormat="1" ht="39.75" customHeight="1" hidden="1">
      <c r="B63" s="215"/>
      <c r="C63" s="207"/>
      <c r="D63" s="121"/>
      <c r="E63" s="122"/>
      <c r="F63" s="122"/>
      <c r="G63" s="122"/>
      <c r="H63" s="122">
        <f t="shared" si="17"/>
        <v>0</v>
      </c>
      <c r="I63" s="137">
        <f t="shared" si="18"/>
        <v>0</v>
      </c>
      <c r="J63" s="137"/>
      <c r="K63" s="137">
        <f t="shared" si="19"/>
        <v>0</v>
      </c>
      <c r="L63" s="137"/>
      <c r="M63" s="137">
        <f t="shared" si="20"/>
        <v>0</v>
      </c>
      <c r="N63" s="137"/>
      <c r="O63" s="137">
        <f t="shared" si="21"/>
        <v>0</v>
      </c>
      <c r="P63" s="137"/>
      <c r="Q63" s="137">
        <f t="shared" si="22"/>
        <v>0</v>
      </c>
      <c r="R63" s="137"/>
      <c r="S63" s="137"/>
      <c r="T63" s="138"/>
      <c r="U63" s="137">
        <f t="shared" si="23"/>
        <v>0</v>
      </c>
      <c r="V63" s="137"/>
      <c r="W63" s="137">
        <f t="shared" si="24"/>
        <v>0</v>
      </c>
      <c r="X63" s="122"/>
      <c r="Y63" s="122"/>
      <c r="Z63" s="122"/>
      <c r="AA63" s="124">
        <f t="shared" si="25"/>
        <v>0</v>
      </c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</row>
    <row r="64" spans="2:47" s="116" customFormat="1" ht="39.75" customHeight="1" hidden="1">
      <c r="B64" s="215"/>
      <c r="C64" s="207"/>
      <c r="D64" s="121"/>
      <c r="E64" s="122"/>
      <c r="F64" s="122"/>
      <c r="G64" s="122"/>
      <c r="H64" s="122">
        <f t="shared" si="17"/>
        <v>0</v>
      </c>
      <c r="I64" s="137">
        <f t="shared" si="18"/>
        <v>0</v>
      </c>
      <c r="J64" s="137"/>
      <c r="K64" s="137">
        <f t="shared" si="19"/>
        <v>0</v>
      </c>
      <c r="L64" s="137"/>
      <c r="M64" s="137">
        <f t="shared" si="20"/>
        <v>0</v>
      </c>
      <c r="N64" s="137"/>
      <c r="O64" s="137">
        <f t="shared" si="21"/>
        <v>0</v>
      </c>
      <c r="P64" s="137"/>
      <c r="Q64" s="137">
        <f t="shared" si="22"/>
        <v>0</v>
      </c>
      <c r="R64" s="137"/>
      <c r="S64" s="137"/>
      <c r="T64" s="138"/>
      <c r="U64" s="137">
        <f t="shared" si="23"/>
        <v>0</v>
      </c>
      <c r="V64" s="137"/>
      <c r="W64" s="137">
        <f t="shared" si="24"/>
        <v>0</v>
      </c>
      <c r="X64" s="122"/>
      <c r="Y64" s="122"/>
      <c r="Z64" s="122"/>
      <c r="AA64" s="124">
        <f t="shared" si="25"/>
        <v>0</v>
      </c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</row>
    <row r="65" spans="2:47" s="116" customFormat="1" ht="39.75" customHeight="1" hidden="1">
      <c r="B65" s="215"/>
      <c r="C65" s="207"/>
      <c r="D65" s="121"/>
      <c r="E65" s="122"/>
      <c r="F65" s="122"/>
      <c r="G65" s="122"/>
      <c r="H65" s="122">
        <f t="shared" si="17"/>
        <v>0</v>
      </c>
      <c r="I65" s="137">
        <f t="shared" si="18"/>
        <v>0</v>
      </c>
      <c r="J65" s="137"/>
      <c r="K65" s="137">
        <f t="shared" si="19"/>
        <v>0</v>
      </c>
      <c r="L65" s="137"/>
      <c r="M65" s="137">
        <f t="shared" si="20"/>
        <v>0</v>
      </c>
      <c r="N65" s="137"/>
      <c r="O65" s="137">
        <f t="shared" si="21"/>
        <v>0</v>
      </c>
      <c r="P65" s="137"/>
      <c r="Q65" s="137">
        <f t="shared" si="22"/>
        <v>0</v>
      </c>
      <c r="R65" s="137"/>
      <c r="S65" s="137"/>
      <c r="T65" s="138"/>
      <c r="U65" s="137">
        <f t="shared" si="23"/>
        <v>0</v>
      </c>
      <c r="V65" s="137"/>
      <c r="W65" s="137">
        <f t="shared" si="24"/>
        <v>0</v>
      </c>
      <c r="X65" s="122"/>
      <c r="Y65" s="122"/>
      <c r="Z65" s="122"/>
      <c r="AA65" s="124">
        <f t="shared" si="25"/>
        <v>0</v>
      </c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</row>
    <row r="66" spans="2:47" s="116" customFormat="1" ht="39.75" customHeight="1" hidden="1">
      <c r="B66" s="215"/>
      <c r="C66" s="207"/>
      <c r="D66" s="121"/>
      <c r="E66" s="122"/>
      <c r="F66" s="122"/>
      <c r="G66" s="122"/>
      <c r="H66" s="122">
        <f t="shared" si="17"/>
        <v>0</v>
      </c>
      <c r="I66" s="137">
        <f t="shared" si="18"/>
        <v>0</v>
      </c>
      <c r="J66" s="137"/>
      <c r="K66" s="137">
        <f t="shared" si="19"/>
        <v>0</v>
      </c>
      <c r="L66" s="137"/>
      <c r="M66" s="137">
        <f t="shared" si="20"/>
        <v>0</v>
      </c>
      <c r="N66" s="137"/>
      <c r="O66" s="137">
        <f t="shared" si="21"/>
        <v>0</v>
      </c>
      <c r="P66" s="137"/>
      <c r="Q66" s="137">
        <f t="shared" si="22"/>
        <v>0</v>
      </c>
      <c r="R66" s="137"/>
      <c r="S66" s="137"/>
      <c r="T66" s="138"/>
      <c r="U66" s="137">
        <f t="shared" si="23"/>
        <v>0</v>
      </c>
      <c r="V66" s="137"/>
      <c r="W66" s="137">
        <f t="shared" si="24"/>
        <v>0</v>
      </c>
      <c r="X66" s="122"/>
      <c r="Y66" s="122"/>
      <c r="Z66" s="122"/>
      <c r="AA66" s="124">
        <f t="shared" si="25"/>
        <v>0</v>
      </c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</row>
    <row r="67" spans="2:47" s="116" customFormat="1" ht="39.75" customHeight="1" hidden="1">
      <c r="B67" s="215"/>
      <c r="C67" s="207"/>
      <c r="D67" s="121"/>
      <c r="E67" s="122"/>
      <c r="F67" s="122"/>
      <c r="G67" s="122"/>
      <c r="H67" s="122">
        <f t="shared" si="17"/>
        <v>0</v>
      </c>
      <c r="I67" s="137">
        <f t="shared" si="18"/>
        <v>0</v>
      </c>
      <c r="J67" s="137"/>
      <c r="K67" s="137">
        <f t="shared" si="19"/>
        <v>0</v>
      </c>
      <c r="L67" s="137"/>
      <c r="M67" s="137">
        <f t="shared" si="20"/>
        <v>0</v>
      </c>
      <c r="N67" s="137"/>
      <c r="O67" s="137">
        <f t="shared" si="21"/>
        <v>0</v>
      </c>
      <c r="P67" s="137"/>
      <c r="Q67" s="137">
        <f t="shared" si="22"/>
        <v>0</v>
      </c>
      <c r="R67" s="137"/>
      <c r="S67" s="137"/>
      <c r="T67" s="138"/>
      <c r="U67" s="137">
        <f t="shared" si="23"/>
        <v>0</v>
      </c>
      <c r="V67" s="137"/>
      <c r="W67" s="137">
        <f t="shared" si="24"/>
        <v>0</v>
      </c>
      <c r="X67" s="122"/>
      <c r="Y67" s="122"/>
      <c r="Z67" s="122"/>
      <c r="AA67" s="124">
        <f t="shared" si="25"/>
        <v>0</v>
      </c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</row>
    <row r="68" spans="2:47" s="116" customFormat="1" ht="39.75" customHeight="1" hidden="1">
      <c r="B68" s="215"/>
      <c r="C68" s="207"/>
      <c r="D68" s="121"/>
      <c r="E68" s="122"/>
      <c r="F68" s="122"/>
      <c r="G68" s="122"/>
      <c r="H68" s="122">
        <f t="shared" si="17"/>
        <v>0</v>
      </c>
      <c r="I68" s="137">
        <f t="shared" si="18"/>
        <v>0</v>
      </c>
      <c r="J68" s="137"/>
      <c r="K68" s="137">
        <f t="shared" si="19"/>
        <v>0</v>
      </c>
      <c r="L68" s="137"/>
      <c r="M68" s="137">
        <f t="shared" si="20"/>
        <v>0</v>
      </c>
      <c r="N68" s="137"/>
      <c r="O68" s="137">
        <f t="shared" si="21"/>
        <v>0</v>
      </c>
      <c r="P68" s="137"/>
      <c r="Q68" s="137">
        <f t="shared" si="22"/>
        <v>0</v>
      </c>
      <c r="R68" s="137"/>
      <c r="S68" s="137"/>
      <c r="T68" s="138"/>
      <c r="U68" s="137">
        <f t="shared" si="23"/>
        <v>0</v>
      </c>
      <c r="V68" s="137"/>
      <c r="W68" s="137">
        <f t="shared" si="24"/>
        <v>0</v>
      </c>
      <c r="X68" s="122"/>
      <c r="Y68" s="122"/>
      <c r="Z68" s="122"/>
      <c r="AA68" s="124">
        <f t="shared" si="25"/>
        <v>0</v>
      </c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</row>
    <row r="69" spans="2:47" s="116" customFormat="1" ht="39.75" customHeight="1" hidden="1">
      <c r="B69" s="215"/>
      <c r="C69" s="207"/>
      <c r="D69" s="121"/>
      <c r="E69" s="122"/>
      <c r="F69" s="122"/>
      <c r="G69" s="122"/>
      <c r="H69" s="122">
        <f t="shared" si="17"/>
        <v>0</v>
      </c>
      <c r="I69" s="137">
        <f t="shared" si="18"/>
        <v>0</v>
      </c>
      <c r="J69" s="137"/>
      <c r="K69" s="137">
        <f t="shared" si="19"/>
        <v>0</v>
      </c>
      <c r="L69" s="137"/>
      <c r="M69" s="137">
        <f t="shared" si="20"/>
        <v>0</v>
      </c>
      <c r="N69" s="137"/>
      <c r="O69" s="137">
        <f t="shared" si="21"/>
        <v>0</v>
      </c>
      <c r="P69" s="137"/>
      <c r="Q69" s="137">
        <f t="shared" si="22"/>
        <v>0</v>
      </c>
      <c r="R69" s="137"/>
      <c r="S69" s="137"/>
      <c r="T69" s="138"/>
      <c r="U69" s="137">
        <f t="shared" si="23"/>
        <v>0</v>
      </c>
      <c r="V69" s="137"/>
      <c r="W69" s="137">
        <f t="shared" si="24"/>
        <v>0</v>
      </c>
      <c r="X69" s="122"/>
      <c r="Y69" s="122"/>
      <c r="Z69" s="122"/>
      <c r="AA69" s="124">
        <f t="shared" si="25"/>
        <v>0</v>
      </c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</row>
    <row r="70" spans="2:47" s="116" customFormat="1" ht="39.75" customHeight="1" hidden="1">
      <c r="B70" s="215"/>
      <c r="C70" s="207"/>
      <c r="D70" s="121"/>
      <c r="E70" s="122"/>
      <c r="F70" s="122"/>
      <c r="G70" s="122"/>
      <c r="H70" s="122">
        <f t="shared" si="17"/>
        <v>0</v>
      </c>
      <c r="I70" s="137">
        <f t="shared" si="18"/>
        <v>0</v>
      </c>
      <c r="J70" s="137"/>
      <c r="K70" s="137">
        <f t="shared" si="19"/>
        <v>0</v>
      </c>
      <c r="L70" s="137"/>
      <c r="M70" s="137">
        <f t="shared" si="20"/>
        <v>0</v>
      </c>
      <c r="N70" s="137"/>
      <c r="O70" s="137">
        <f t="shared" si="21"/>
        <v>0</v>
      </c>
      <c r="P70" s="137"/>
      <c r="Q70" s="137">
        <f t="shared" si="22"/>
        <v>0</v>
      </c>
      <c r="R70" s="137"/>
      <c r="S70" s="137"/>
      <c r="T70" s="138"/>
      <c r="U70" s="137">
        <f t="shared" si="23"/>
        <v>0</v>
      </c>
      <c r="V70" s="137"/>
      <c r="W70" s="137">
        <f t="shared" si="24"/>
        <v>0</v>
      </c>
      <c r="X70" s="122"/>
      <c r="Y70" s="122"/>
      <c r="Z70" s="122"/>
      <c r="AA70" s="124">
        <f t="shared" si="25"/>
        <v>0</v>
      </c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</row>
    <row r="71" spans="2:47" s="116" customFormat="1" ht="39.75" customHeight="1" hidden="1">
      <c r="B71" s="215"/>
      <c r="C71" s="207"/>
      <c r="D71" s="121"/>
      <c r="E71" s="122"/>
      <c r="F71" s="122"/>
      <c r="G71" s="122"/>
      <c r="H71" s="122">
        <f t="shared" si="17"/>
        <v>0</v>
      </c>
      <c r="I71" s="137">
        <f t="shared" si="18"/>
        <v>0</v>
      </c>
      <c r="J71" s="137"/>
      <c r="K71" s="137">
        <f t="shared" si="19"/>
        <v>0</v>
      </c>
      <c r="L71" s="137"/>
      <c r="M71" s="137">
        <f t="shared" si="20"/>
        <v>0</v>
      </c>
      <c r="N71" s="137"/>
      <c r="O71" s="137">
        <f t="shared" si="21"/>
        <v>0</v>
      </c>
      <c r="P71" s="137"/>
      <c r="Q71" s="137">
        <f t="shared" si="22"/>
        <v>0</v>
      </c>
      <c r="R71" s="137"/>
      <c r="S71" s="137"/>
      <c r="T71" s="138"/>
      <c r="U71" s="137">
        <f t="shared" si="23"/>
        <v>0</v>
      </c>
      <c r="V71" s="137"/>
      <c r="W71" s="137">
        <f t="shared" si="24"/>
        <v>0</v>
      </c>
      <c r="X71" s="122"/>
      <c r="Y71" s="122"/>
      <c r="Z71" s="122"/>
      <c r="AA71" s="124">
        <f t="shared" si="25"/>
        <v>0</v>
      </c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</row>
    <row r="72" spans="2:47" s="116" customFormat="1" ht="39.75" customHeight="1" hidden="1">
      <c r="B72" s="215"/>
      <c r="C72" s="207"/>
      <c r="D72" s="121"/>
      <c r="E72" s="122"/>
      <c r="F72" s="122"/>
      <c r="G72" s="122"/>
      <c r="H72" s="122">
        <f t="shared" si="17"/>
        <v>0</v>
      </c>
      <c r="I72" s="137">
        <f t="shared" si="18"/>
        <v>0</v>
      </c>
      <c r="J72" s="137"/>
      <c r="K72" s="137">
        <f t="shared" si="19"/>
        <v>0</v>
      </c>
      <c r="L72" s="137"/>
      <c r="M72" s="137">
        <f t="shared" si="20"/>
        <v>0</v>
      </c>
      <c r="N72" s="137"/>
      <c r="O72" s="137">
        <f t="shared" si="21"/>
        <v>0</v>
      </c>
      <c r="P72" s="137"/>
      <c r="Q72" s="137">
        <f t="shared" si="22"/>
        <v>0</v>
      </c>
      <c r="R72" s="137"/>
      <c r="S72" s="137"/>
      <c r="T72" s="138"/>
      <c r="U72" s="137">
        <f t="shared" si="23"/>
        <v>0</v>
      </c>
      <c r="V72" s="137"/>
      <c r="W72" s="137">
        <f t="shared" si="24"/>
        <v>0</v>
      </c>
      <c r="X72" s="122"/>
      <c r="Y72" s="122"/>
      <c r="Z72" s="122"/>
      <c r="AA72" s="124">
        <f t="shared" si="25"/>
        <v>0</v>
      </c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</row>
    <row r="73" spans="2:47" s="116" customFormat="1" ht="39.75" customHeight="1">
      <c r="B73" s="215"/>
      <c r="C73" s="207"/>
      <c r="D73" s="126" t="s">
        <v>31</v>
      </c>
      <c r="E73" s="127">
        <f>SUM(E51:E72)</f>
        <v>18.700000000000003</v>
      </c>
      <c r="F73" s="127"/>
      <c r="G73" s="127"/>
      <c r="H73" s="127">
        <f>SUM(H51:H72)</f>
        <v>14491</v>
      </c>
      <c r="I73" s="139">
        <f>SUM(I51:I72)</f>
        <v>119006.5</v>
      </c>
      <c r="J73" s="139"/>
      <c r="K73" s="139">
        <f>SUM(K51:K72)</f>
        <v>8902.93945</v>
      </c>
      <c r="L73" s="139"/>
      <c r="M73" s="139">
        <f>SUM(M51:M72)</f>
        <v>12056.45</v>
      </c>
      <c r="N73" s="139"/>
      <c r="O73" s="139">
        <f>SUM(O51:O72)</f>
        <v>0</v>
      </c>
      <c r="P73" s="139"/>
      <c r="Q73" s="139">
        <f>SUM(Q51:Q72)</f>
        <v>0</v>
      </c>
      <c r="R73" s="139">
        <f>SUM(R51:R72)</f>
        <v>0</v>
      </c>
      <c r="S73" s="139">
        <f>SUM(S51:S72)</f>
        <v>0</v>
      </c>
      <c r="T73" s="144"/>
      <c r="U73" s="139">
        <f>SUM(U51:U72)</f>
        <v>0</v>
      </c>
      <c r="V73" s="139"/>
      <c r="W73" s="139">
        <f>SUM(W51:W72)</f>
        <v>0</v>
      </c>
      <c r="X73" s="127">
        <f>SUM(X51:X72)</f>
        <v>0</v>
      </c>
      <c r="Y73" s="127">
        <f>SUM(Y51:Y72)</f>
        <v>0</v>
      </c>
      <c r="Z73" s="127">
        <f>SUM(Z51:Z72)</f>
        <v>73043.47</v>
      </c>
      <c r="AA73" s="129">
        <f>SUM(AA51:AA72)</f>
        <v>213009.35945</v>
      </c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</row>
    <row r="74" spans="2:47" s="116" customFormat="1" ht="39.75" customHeight="1">
      <c r="B74" s="215"/>
      <c r="C74" s="207"/>
      <c r="D74" s="121" t="s">
        <v>106</v>
      </c>
      <c r="E74" s="122">
        <v>1</v>
      </c>
      <c r="F74" s="122">
        <v>5618</v>
      </c>
      <c r="G74" s="122">
        <v>25</v>
      </c>
      <c r="H74" s="122">
        <f aca="true" t="shared" si="26" ref="H74:H82">F74*G74/100</f>
        <v>1404.5</v>
      </c>
      <c r="I74" s="137">
        <f aca="true" t="shared" si="27" ref="I74:I82">(F74+H74)*E74</f>
        <v>7022.5</v>
      </c>
      <c r="J74" s="137"/>
      <c r="K74" s="137">
        <f aca="true" t="shared" si="28" ref="K74:K82">I74*J74/100</f>
        <v>0</v>
      </c>
      <c r="L74" s="137"/>
      <c r="M74" s="137">
        <f aca="true" t="shared" si="29" ref="M74:M82">I74*L74/100</f>
        <v>0</v>
      </c>
      <c r="N74" s="137"/>
      <c r="O74" s="137">
        <f aca="true" t="shared" si="30" ref="O74:O82">I74*N74/100</f>
        <v>0</v>
      </c>
      <c r="P74" s="137"/>
      <c r="Q74" s="137">
        <f aca="true" t="shared" si="31" ref="Q74:Q82">I74*P74/100</f>
        <v>0</v>
      </c>
      <c r="R74" s="137"/>
      <c r="S74" s="137"/>
      <c r="T74" s="138"/>
      <c r="U74" s="137">
        <f aca="true" t="shared" si="32" ref="U74:U82">I74*T74/100</f>
        <v>0</v>
      </c>
      <c r="V74" s="137"/>
      <c r="W74" s="137">
        <f aca="true" t="shared" si="33" ref="W74:W82">V74*I74/100</f>
        <v>0</v>
      </c>
      <c r="X74" s="122"/>
      <c r="Y74" s="122"/>
      <c r="Z74" s="122">
        <v>4140.5</v>
      </c>
      <c r="AA74" s="124">
        <f aca="true" t="shared" si="34" ref="AA74:AA82">I74+K74+M74+O74+Q74+S74+U74+W74+Y74+Z74</f>
        <v>11163</v>
      </c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</row>
    <row r="75" spans="2:47" s="116" customFormat="1" ht="39.75" customHeight="1">
      <c r="B75" s="215"/>
      <c r="C75" s="207"/>
      <c r="D75" s="121" t="s">
        <v>74</v>
      </c>
      <c r="E75" s="122">
        <v>1</v>
      </c>
      <c r="F75" s="122">
        <v>4921</v>
      </c>
      <c r="G75" s="122">
        <v>25</v>
      </c>
      <c r="H75" s="122">
        <f t="shared" si="26"/>
        <v>1230.25</v>
      </c>
      <c r="I75" s="137">
        <f t="shared" si="27"/>
        <v>6151.25</v>
      </c>
      <c r="J75" s="137"/>
      <c r="K75" s="137">
        <f t="shared" si="28"/>
        <v>0</v>
      </c>
      <c r="L75" s="137"/>
      <c r="M75" s="137">
        <f t="shared" si="29"/>
        <v>0</v>
      </c>
      <c r="N75" s="137"/>
      <c r="O75" s="137">
        <f t="shared" si="30"/>
        <v>0</v>
      </c>
      <c r="P75" s="137"/>
      <c r="Q75" s="137">
        <f t="shared" si="31"/>
        <v>0</v>
      </c>
      <c r="R75" s="137"/>
      <c r="S75" s="137"/>
      <c r="T75" s="137"/>
      <c r="U75" s="137">
        <f t="shared" si="32"/>
        <v>0</v>
      </c>
      <c r="V75" s="137"/>
      <c r="W75" s="137">
        <f t="shared" si="33"/>
        <v>0</v>
      </c>
      <c r="X75" s="122"/>
      <c r="Y75" s="122"/>
      <c r="Z75" s="122">
        <v>5011.75</v>
      </c>
      <c r="AA75" s="124">
        <f t="shared" si="34"/>
        <v>11163</v>
      </c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</row>
    <row r="76" spans="2:47" s="116" customFormat="1" ht="39.75" customHeight="1">
      <c r="B76" s="215"/>
      <c r="C76" s="207"/>
      <c r="D76" s="121" t="s">
        <v>75</v>
      </c>
      <c r="E76" s="122">
        <v>1</v>
      </c>
      <c r="F76" s="122">
        <v>4921</v>
      </c>
      <c r="G76" s="122">
        <v>25</v>
      </c>
      <c r="H76" s="122">
        <f t="shared" si="26"/>
        <v>1230.25</v>
      </c>
      <c r="I76" s="137">
        <f t="shared" si="27"/>
        <v>6151.25</v>
      </c>
      <c r="J76" s="137"/>
      <c r="K76" s="137">
        <f t="shared" si="28"/>
        <v>0</v>
      </c>
      <c r="L76" s="137"/>
      <c r="M76" s="137">
        <f t="shared" si="29"/>
        <v>0</v>
      </c>
      <c r="N76" s="137"/>
      <c r="O76" s="137">
        <f t="shared" si="30"/>
        <v>0</v>
      </c>
      <c r="P76" s="137"/>
      <c r="Q76" s="137">
        <f t="shared" si="31"/>
        <v>0</v>
      </c>
      <c r="R76" s="137"/>
      <c r="S76" s="137"/>
      <c r="T76" s="138"/>
      <c r="U76" s="137">
        <f t="shared" si="32"/>
        <v>0</v>
      </c>
      <c r="V76" s="137"/>
      <c r="W76" s="137">
        <f t="shared" si="33"/>
        <v>0</v>
      </c>
      <c r="X76" s="122"/>
      <c r="Y76" s="122"/>
      <c r="Z76" s="122">
        <v>5011.75</v>
      </c>
      <c r="AA76" s="124">
        <f t="shared" si="34"/>
        <v>11163</v>
      </c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</row>
    <row r="77" spans="2:47" s="116" customFormat="1" ht="39.75" customHeight="1">
      <c r="B77" s="215"/>
      <c r="C77" s="207"/>
      <c r="D77" s="121" t="s">
        <v>63</v>
      </c>
      <c r="E77" s="122">
        <v>1</v>
      </c>
      <c r="F77" s="122">
        <v>4921</v>
      </c>
      <c r="G77" s="122">
        <v>25</v>
      </c>
      <c r="H77" s="122">
        <f t="shared" si="26"/>
        <v>1230.25</v>
      </c>
      <c r="I77" s="137">
        <f t="shared" si="27"/>
        <v>6151.25</v>
      </c>
      <c r="J77" s="137"/>
      <c r="K77" s="137">
        <f t="shared" si="28"/>
        <v>0</v>
      </c>
      <c r="L77" s="137"/>
      <c r="M77" s="137">
        <f t="shared" si="29"/>
        <v>0</v>
      </c>
      <c r="N77" s="137"/>
      <c r="O77" s="137">
        <f t="shared" si="30"/>
        <v>0</v>
      </c>
      <c r="P77" s="137"/>
      <c r="Q77" s="137">
        <f t="shared" si="31"/>
        <v>0</v>
      </c>
      <c r="R77" s="137"/>
      <c r="S77" s="137"/>
      <c r="T77" s="138"/>
      <c r="U77" s="137">
        <f t="shared" si="32"/>
        <v>0</v>
      </c>
      <c r="V77" s="137"/>
      <c r="W77" s="137">
        <f t="shared" si="33"/>
        <v>0</v>
      </c>
      <c r="X77" s="122"/>
      <c r="Y77" s="122"/>
      <c r="Z77" s="122">
        <v>5011.75</v>
      </c>
      <c r="AA77" s="124">
        <f t="shared" si="34"/>
        <v>11163</v>
      </c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</row>
    <row r="78" spans="2:47" s="116" customFormat="1" ht="39.75" customHeight="1">
      <c r="B78" s="215"/>
      <c r="C78" s="207"/>
      <c r="D78" s="121" t="s">
        <v>67</v>
      </c>
      <c r="E78" s="122">
        <v>2</v>
      </c>
      <c r="F78" s="122">
        <v>5618</v>
      </c>
      <c r="G78" s="122">
        <v>25</v>
      </c>
      <c r="H78" s="122">
        <f t="shared" si="26"/>
        <v>1404.5</v>
      </c>
      <c r="I78" s="137">
        <f t="shared" si="27"/>
        <v>14045</v>
      </c>
      <c r="J78" s="137"/>
      <c r="K78" s="137">
        <f t="shared" si="28"/>
        <v>0</v>
      </c>
      <c r="L78" s="137"/>
      <c r="M78" s="137">
        <f t="shared" si="29"/>
        <v>0</v>
      </c>
      <c r="N78" s="137"/>
      <c r="O78" s="137">
        <f t="shared" si="30"/>
        <v>0</v>
      </c>
      <c r="P78" s="137"/>
      <c r="Q78" s="137">
        <f t="shared" si="31"/>
        <v>0</v>
      </c>
      <c r="R78" s="137"/>
      <c r="S78" s="137"/>
      <c r="T78" s="138"/>
      <c r="U78" s="137">
        <f t="shared" si="32"/>
        <v>0</v>
      </c>
      <c r="V78" s="137"/>
      <c r="W78" s="137">
        <f t="shared" si="33"/>
        <v>0</v>
      </c>
      <c r="X78" s="122"/>
      <c r="Y78" s="122"/>
      <c r="Z78" s="122">
        <v>8281</v>
      </c>
      <c r="AA78" s="124">
        <f t="shared" si="34"/>
        <v>22326</v>
      </c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</row>
    <row r="79" spans="2:47" s="116" customFormat="1" ht="39.75" customHeight="1">
      <c r="B79" s="215"/>
      <c r="C79" s="207"/>
      <c r="D79" s="121" t="s">
        <v>68</v>
      </c>
      <c r="E79" s="122">
        <v>2</v>
      </c>
      <c r="F79" s="122">
        <v>4921</v>
      </c>
      <c r="G79" s="122">
        <v>25</v>
      </c>
      <c r="H79" s="122">
        <f t="shared" si="26"/>
        <v>1230.25</v>
      </c>
      <c r="I79" s="137">
        <f>(F79+H79)*E79</f>
        <v>12302.5</v>
      </c>
      <c r="J79" s="137"/>
      <c r="K79" s="137">
        <f t="shared" si="28"/>
        <v>0</v>
      </c>
      <c r="L79" s="137"/>
      <c r="M79" s="137">
        <f t="shared" si="29"/>
        <v>0</v>
      </c>
      <c r="N79" s="137"/>
      <c r="O79" s="137">
        <f t="shared" si="30"/>
        <v>0</v>
      </c>
      <c r="P79" s="137"/>
      <c r="Q79" s="137">
        <f t="shared" si="31"/>
        <v>0</v>
      </c>
      <c r="R79" s="137"/>
      <c r="S79" s="137"/>
      <c r="T79" s="138"/>
      <c r="U79" s="137">
        <f t="shared" si="32"/>
        <v>0</v>
      </c>
      <c r="V79" s="137"/>
      <c r="W79" s="137">
        <f t="shared" si="33"/>
        <v>0</v>
      </c>
      <c r="X79" s="122"/>
      <c r="Y79" s="122"/>
      <c r="Z79" s="122">
        <v>10023.5</v>
      </c>
      <c r="AA79" s="124">
        <f t="shared" si="34"/>
        <v>22326</v>
      </c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</row>
    <row r="80" spans="2:47" s="116" customFormat="1" ht="38.25" customHeight="1">
      <c r="B80" s="215"/>
      <c r="C80" s="207"/>
      <c r="D80" s="121" t="s">
        <v>78</v>
      </c>
      <c r="E80" s="122">
        <v>1</v>
      </c>
      <c r="F80" s="122">
        <v>4921</v>
      </c>
      <c r="G80" s="122">
        <v>25</v>
      </c>
      <c r="H80" s="122">
        <f t="shared" si="26"/>
        <v>1230.25</v>
      </c>
      <c r="I80" s="137">
        <f t="shared" si="27"/>
        <v>6151.25</v>
      </c>
      <c r="J80" s="137"/>
      <c r="K80" s="137">
        <f t="shared" si="28"/>
        <v>0</v>
      </c>
      <c r="L80" s="137"/>
      <c r="M80" s="137">
        <f t="shared" si="29"/>
        <v>0</v>
      </c>
      <c r="N80" s="137"/>
      <c r="O80" s="137">
        <f t="shared" si="30"/>
        <v>0</v>
      </c>
      <c r="P80" s="137"/>
      <c r="Q80" s="137">
        <f t="shared" si="31"/>
        <v>0</v>
      </c>
      <c r="R80" s="137"/>
      <c r="S80" s="137"/>
      <c r="T80" s="138"/>
      <c r="U80" s="137">
        <f t="shared" si="32"/>
        <v>0</v>
      </c>
      <c r="V80" s="137"/>
      <c r="W80" s="137">
        <f t="shared" si="33"/>
        <v>0</v>
      </c>
      <c r="X80" s="122"/>
      <c r="Y80" s="122"/>
      <c r="Z80" s="122">
        <v>5011.75</v>
      </c>
      <c r="AA80" s="124">
        <f t="shared" si="34"/>
        <v>11163</v>
      </c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</row>
    <row r="81" spans="2:47" s="116" customFormat="1" ht="34.5" customHeight="1">
      <c r="B81" s="215"/>
      <c r="C81" s="207"/>
      <c r="D81" s="121" t="s">
        <v>61</v>
      </c>
      <c r="E81" s="122">
        <v>0.5</v>
      </c>
      <c r="F81" s="122">
        <v>4921</v>
      </c>
      <c r="G81" s="122">
        <v>25</v>
      </c>
      <c r="H81" s="122">
        <f t="shared" si="26"/>
        <v>1230.25</v>
      </c>
      <c r="I81" s="137">
        <f t="shared" si="27"/>
        <v>3075.625</v>
      </c>
      <c r="J81" s="137"/>
      <c r="K81" s="137">
        <f t="shared" si="28"/>
        <v>0</v>
      </c>
      <c r="L81" s="137"/>
      <c r="M81" s="137">
        <f t="shared" si="29"/>
        <v>0</v>
      </c>
      <c r="N81" s="137"/>
      <c r="O81" s="137">
        <f t="shared" si="30"/>
        <v>0</v>
      </c>
      <c r="P81" s="137"/>
      <c r="Q81" s="137">
        <f t="shared" si="31"/>
        <v>0</v>
      </c>
      <c r="R81" s="137"/>
      <c r="S81" s="137"/>
      <c r="T81" s="138"/>
      <c r="U81" s="137">
        <f t="shared" si="32"/>
        <v>0</v>
      </c>
      <c r="V81" s="137"/>
      <c r="W81" s="137">
        <f t="shared" si="33"/>
        <v>0</v>
      </c>
      <c r="X81" s="122"/>
      <c r="Y81" s="122"/>
      <c r="Z81" s="122">
        <v>5581.5</v>
      </c>
      <c r="AA81" s="124">
        <f t="shared" si="34"/>
        <v>8657.125</v>
      </c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</row>
    <row r="82" spans="2:47" s="116" customFormat="1" ht="39.75" customHeight="1">
      <c r="B82" s="215"/>
      <c r="C82" s="207"/>
      <c r="D82" s="121" t="s">
        <v>60</v>
      </c>
      <c r="E82" s="122">
        <v>3</v>
      </c>
      <c r="F82" s="122">
        <v>4921</v>
      </c>
      <c r="G82" s="122">
        <v>25</v>
      </c>
      <c r="H82" s="122">
        <f t="shared" si="26"/>
        <v>1230.25</v>
      </c>
      <c r="I82" s="137">
        <f t="shared" si="27"/>
        <v>18453.75</v>
      </c>
      <c r="J82" s="137"/>
      <c r="K82" s="137">
        <f t="shared" si="28"/>
        <v>0</v>
      </c>
      <c r="L82" s="137">
        <v>35</v>
      </c>
      <c r="M82" s="137">
        <f t="shared" si="29"/>
        <v>6458.8125</v>
      </c>
      <c r="N82" s="137"/>
      <c r="O82" s="137">
        <f t="shared" si="30"/>
        <v>0</v>
      </c>
      <c r="P82" s="137"/>
      <c r="Q82" s="137">
        <f t="shared" si="31"/>
        <v>0</v>
      </c>
      <c r="R82" s="137"/>
      <c r="S82" s="137"/>
      <c r="T82" s="138"/>
      <c r="U82" s="137">
        <f t="shared" si="32"/>
        <v>0</v>
      </c>
      <c r="V82" s="137"/>
      <c r="W82" s="137">
        <f t="shared" si="33"/>
        <v>0</v>
      </c>
      <c r="X82" s="122"/>
      <c r="Y82" s="122"/>
      <c r="Z82" s="122">
        <v>8576.44</v>
      </c>
      <c r="AA82" s="124">
        <f t="shared" si="34"/>
        <v>33489.0025</v>
      </c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</row>
    <row r="83" spans="2:47" s="116" customFormat="1" ht="43.5" customHeight="1">
      <c r="B83" s="216"/>
      <c r="C83" s="207"/>
      <c r="D83" s="126" t="s">
        <v>34</v>
      </c>
      <c r="E83" s="127">
        <f>SUM(E74:E82)</f>
        <v>12.5</v>
      </c>
      <c r="F83" s="127"/>
      <c r="G83" s="127"/>
      <c r="H83" s="127">
        <f>SUM(H74:H82)</f>
        <v>11420.75</v>
      </c>
      <c r="I83" s="139">
        <f>SUM(I74:I82)</f>
        <v>79504.375</v>
      </c>
      <c r="J83" s="139"/>
      <c r="K83" s="139">
        <f>SUM(K74:K82)</f>
        <v>0</v>
      </c>
      <c r="L83" s="139"/>
      <c r="M83" s="139">
        <f>SUM(M74:M82)</f>
        <v>6458.8125</v>
      </c>
      <c r="N83" s="139"/>
      <c r="O83" s="139">
        <f>SUM(O74:O82)</f>
        <v>0</v>
      </c>
      <c r="P83" s="139"/>
      <c r="Q83" s="139">
        <f>SUM(Q74:Q82)</f>
        <v>0</v>
      </c>
      <c r="R83" s="139">
        <f>SUM(R74:R82)</f>
        <v>0</v>
      </c>
      <c r="S83" s="139">
        <f>SUM(S74:S82)</f>
        <v>0</v>
      </c>
      <c r="T83" s="144"/>
      <c r="U83" s="139">
        <f>SUM(U74:U82)</f>
        <v>0</v>
      </c>
      <c r="V83" s="139"/>
      <c r="W83" s="139">
        <f>SUM(W74:W82)</f>
        <v>0</v>
      </c>
      <c r="X83" s="127">
        <f>SUM(X74:X82)</f>
        <v>0</v>
      </c>
      <c r="Y83" s="127">
        <f>SUM(Y74:Y82)</f>
        <v>0</v>
      </c>
      <c r="Z83" s="127">
        <f>SUM(Z74:Z82)</f>
        <v>56649.94</v>
      </c>
      <c r="AA83" s="129">
        <f>SUM(AA74:AA82)</f>
        <v>142613.1275</v>
      </c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</row>
    <row r="84" spans="2:47" s="116" customFormat="1" ht="39.75" customHeight="1">
      <c r="B84" s="140"/>
      <c r="C84" s="132"/>
      <c r="D84" s="133" t="s">
        <v>79</v>
      </c>
      <c r="E84" s="134">
        <f>E73+E83</f>
        <v>31.200000000000003</v>
      </c>
      <c r="F84" s="134"/>
      <c r="G84" s="134"/>
      <c r="H84" s="134">
        <f>H73+H83</f>
        <v>25911.75</v>
      </c>
      <c r="I84" s="141">
        <f>I73+I83</f>
        <v>198510.875</v>
      </c>
      <c r="J84" s="141"/>
      <c r="K84" s="141">
        <f>K73+K83</f>
        <v>8902.93945</v>
      </c>
      <c r="L84" s="141"/>
      <c r="M84" s="141">
        <f>M73+M83</f>
        <v>18515.2625</v>
      </c>
      <c r="N84" s="141"/>
      <c r="O84" s="141">
        <f>O73+O83</f>
        <v>0</v>
      </c>
      <c r="P84" s="141"/>
      <c r="Q84" s="141">
        <f>Q73+Q83</f>
        <v>0</v>
      </c>
      <c r="R84" s="141">
        <f>R73+R83</f>
        <v>0</v>
      </c>
      <c r="S84" s="141">
        <f>S73+S83</f>
        <v>0</v>
      </c>
      <c r="T84" s="142"/>
      <c r="U84" s="141">
        <f>U73+U83</f>
        <v>0</v>
      </c>
      <c r="V84" s="141"/>
      <c r="W84" s="141">
        <f>W73+W83</f>
        <v>0</v>
      </c>
      <c r="X84" s="134">
        <f>X73+X83</f>
        <v>0</v>
      </c>
      <c r="Y84" s="134">
        <f>Y73+Y83</f>
        <v>0</v>
      </c>
      <c r="Z84" s="134">
        <f>Z73+Z83</f>
        <v>129693.41</v>
      </c>
      <c r="AA84" s="136">
        <f>AA73+AA83</f>
        <v>355622.48695</v>
      </c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5"/>
      <c r="AT84" s="125"/>
      <c r="AU84" s="125"/>
    </row>
    <row r="85" spans="2:47" s="116" customFormat="1" ht="39.75" customHeight="1">
      <c r="B85" s="217"/>
      <c r="C85" s="207" t="s">
        <v>32</v>
      </c>
      <c r="D85" s="121" t="s">
        <v>81</v>
      </c>
      <c r="E85" s="122">
        <v>1</v>
      </c>
      <c r="F85" s="122">
        <v>8555</v>
      </c>
      <c r="G85" s="122">
        <v>25</v>
      </c>
      <c r="H85" s="122">
        <f>F85*G85/100</f>
        <v>2138.75</v>
      </c>
      <c r="I85" s="137">
        <f>(F85+H85)*E85</f>
        <v>10693.75</v>
      </c>
      <c r="J85" s="137"/>
      <c r="K85" s="137">
        <f>I85*J85/100</f>
        <v>0</v>
      </c>
      <c r="L85" s="137"/>
      <c r="M85" s="137">
        <f>I85*L85/100</f>
        <v>0</v>
      </c>
      <c r="N85" s="137"/>
      <c r="O85" s="137">
        <f>I85*N85/100</f>
        <v>0</v>
      </c>
      <c r="P85" s="137"/>
      <c r="Q85" s="137">
        <f>I85*P85/100</f>
        <v>0</v>
      </c>
      <c r="R85" s="137"/>
      <c r="S85" s="137"/>
      <c r="T85" s="138"/>
      <c r="U85" s="137">
        <f>I85*T85/100</f>
        <v>0</v>
      </c>
      <c r="V85" s="137">
        <v>10</v>
      </c>
      <c r="W85" s="137">
        <f>V85*I85/100</f>
        <v>1069.375</v>
      </c>
      <c r="X85" s="122"/>
      <c r="Y85" s="122"/>
      <c r="Z85" s="122"/>
      <c r="AA85" s="124">
        <f>I85+K85+M85+O85+Q85+S85+U85+W85+Y85+Z85</f>
        <v>11763.125</v>
      </c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</row>
    <row r="86" spans="2:47" s="116" customFormat="1" ht="39.75" customHeight="1">
      <c r="B86" s="217"/>
      <c r="C86" s="207"/>
      <c r="D86" s="126" t="s">
        <v>34</v>
      </c>
      <c r="E86" s="127">
        <f>SUM(E85:E85)</f>
        <v>1</v>
      </c>
      <c r="F86" s="127"/>
      <c r="G86" s="127"/>
      <c r="H86" s="127">
        <f>SUM(H85:H85)</f>
        <v>2138.75</v>
      </c>
      <c r="I86" s="139">
        <f>SUM(I85:I85)</f>
        <v>10693.75</v>
      </c>
      <c r="J86" s="139"/>
      <c r="K86" s="139">
        <f>SUM(K85:K85)</f>
        <v>0</v>
      </c>
      <c r="L86" s="139"/>
      <c r="M86" s="139">
        <f>SUM(M85:M85)</f>
        <v>0</v>
      </c>
      <c r="N86" s="139"/>
      <c r="O86" s="139">
        <f>SUM(O85:O85)</f>
        <v>0</v>
      </c>
      <c r="P86" s="139"/>
      <c r="Q86" s="139">
        <f>SUM(Q85:Q85)</f>
        <v>0</v>
      </c>
      <c r="R86" s="139">
        <f>SUM(R85:R85)</f>
        <v>0</v>
      </c>
      <c r="S86" s="139">
        <f>SUM(S85:S85)</f>
        <v>0</v>
      </c>
      <c r="T86" s="144"/>
      <c r="U86" s="139">
        <f>SUM(U85:U85)</f>
        <v>0</v>
      </c>
      <c r="V86" s="139"/>
      <c r="W86" s="139">
        <f>SUM(W85:W85)</f>
        <v>1069.375</v>
      </c>
      <c r="X86" s="127">
        <f>SUM(X85:X85)</f>
        <v>0</v>
      </c>
      <c r="Y86" s="127">
        <f>SUM(Y85:Y85)</f>
        <v>0</v>
      </c>
      <c r="Z86" s="127">
        <f>SUM(Z85:Z85)</f>
        <v>0</v>
      </c>
      <c r="AA86" s="129">
        <f>SUM(AA85:AA85)</f>
        <v>11763.125</v>
      </c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</row>
    <row r="87" spans="2:47" s="116" customFormat="1" ht="39.75" customHeight="1">
      <c r="B87" s="147"/>
      <c r="C87" s="132"/>
      <c r="D87" s="133" t="s">
        <v>82</v>
      </c>
      <c r="E87" s="134">
        <f>E86</f>
        <v>1</v>
      </c>
      <c r="F87" s="134"/>
      <c r="G87" s="134"/>
      <c r="H87" s="134">
        <f aca="true" t="shared" si="35" ref="H87:AA87">H86</f>
        <v>2138.75</v>
      </c>
      <c r="I87" s="134">
        <f t="shared" si="35"/>
        <v>10693.75</v>
      </c>
      <c r="J87" s="134"/>
      <c r="K87" s="134">
        <f t="shared" si="35"/>
        <v>0</v>
      </c>
      <c r="L87" s="134">
        <f t="shared" si="35"/>
        <v>0</v>
      </c>
      <c r="M87" s="134">
        <f t="shared" si="35"/>
        <v>0</v>
      </c>
      <c r="N87" s="134">
        <f t="shared" si="35"/>
        <v>0</v>
      </c>
      <c r="O87" s="134">
        <f t="shared" si="35"/>
        <v>0</v>
      </c>
      <c r="P87" s="134">
        <f t="shared" si="35"/>
        <v>0</v>
      </c>
      <c r="Q87" s="134">
        <f t="shared" si="35"/>
        <v>0</v>
      </c>
      <c r="R87" s="134">
        <f t="shared" si="35"/>
        <v>0</v>
      </c>
      <c r="S87" s="134">
        <f t="shared" si="35"/>
        <v>0</v>
      </c>
      <c r="T87" s="134"/>
      <c r="U87" s="134">
        <f t="shared" si="35"/>
        <v>0</v>
      </c>
      <c r="V87" s="134">
        <f t="shared" si="35"/>
        <v>0</v>
      </c>
      <c r="W87" s="141">
        <f t="shared" si="35"/>
        <v>1069.375</v>
      </c>
      <c r="X87" s="134">
        <f t="shared" si="35"/>
        <v>0</v>
      </c>
      <c r="Y87" s="134">
        <f t="shared" si="35"/>
        <v>0</v>
      </c>
      <c r="Z87" s="134">
        <f t="shared" si="35"/>
        <v>0</v>
      </c>
      <c r="AA87" s="134">
        <f t="shared" si="35"/>
        <v>11763.125</v>
      </c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</row>
    <row r="88" spans="2:47" s="116" customFormat="1" ht="39.75" customHeight="1">
      <c r="B88" s="148"/>
      <c r="C88" s="149"/>
      <c r="D88" s="126" t="s">
        <v>83</v>
      </c>
      <c r="E88" s="127">
        <f>E20+E31+E46+E73</f>
        <v>33.2</v>
      </c>
      <c r="F88" s="127">
        <f aca="true" t="shared" si="36" ref="F88:AA88">F20+F31+F46+F73</f>
        <v>0</v>
      </c>
      <c r="G88" s="127">
        <f t="shared" si="36"/>
        <v>0</v>
      </c>
      <c r="H88" s="127">
        <f t="shared" si="36"/>
        <v>35773</v>
      </c>
      <c r="I88" s="127">
        <f t="shared" si="36"/>
        <v>310217.945</v>
      </c>
      <c r="J88" s="139">
        <f t="shared" si="36"/>
        <v>0</v>
      </c>
      <c r="K88" s="139">
        <f t="shared" si="36"/>
        <v>11503.93945</v>
      </c>
      <c r="L88" s="139">
        <f t="shared" si="36"/>
        <v>0</v>
      </c>
      <c r="M88" s="139">
        <f t="shared" si="36"/>
        <v>12056.45</v>
      </c>
      <c r="N88" s="139">
        <f t="shared" si="36"/>
        <v>0</v>
      </c>
      <c r="O88" s="139">
        <f t="shared" si="36"/>
        <v>0</v>
      </c>
      <c r="P88" s="139">
        <f t="shared" si="36"/>
        <v>0</v>
      </c>
      <c r="Q88" s="139">
        <f t="shared" si="36"/>
        <v>0</v>
      </c>
      <c r="R88" s="139">
        <f t="shared" si="36"/>
        <v>0</v>
      </c>
      <c r="S88" s="139">
        <f t="shared" si="36"/>
        <v>0</v>
      </c>
      <c r="T88" s="139">
        <f t="shared" si="36"/>
        <v>40</v>
      </c>
      <c r="U88" s="139">
        <f t="shared" si="36"/>
        <v>6752.754000000002</v>
      </c>
      <c r="V88" s="139">
        <f t="shared" si="36"/>
        <v>0</v>
      </c>
      <c r="W88" s="139">
        <f t="shared" si="36"/>
        <v>0</v>
      </c>
      <c r="X88" s="139">
        <f t="shared" si="36"/>
        <v>0</v>
      </c>
      <c r="Y88" s="139">
        <f t="shared" si="36"/>
        <v>0</v>
      </c>
      <c r="Z88" s="139">
        <f t="shared" si="36"/>
        <v>80935.09</v>
      </c>
      <c r="AA88" s="139">
        <f t="shared" si="36"/>
        <v>421650.42845</v>
      </c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</row>
    <row r="89" spans="2:47" s="116" customFormat="1" ht="39.75" customHeight="1">
      <c r="B89" s="148"/>
      <c r="C89" s="150"/>
      <c r="D89" s="126" t="s">
        <v>84</v>
      </c>
      <c r="E89" s="127">
        <f aca="true" t="shared" si="37" ref="E89:AA90">E24+E38+E49+E83+E86</f>
        <v>36.75</v>
      </c>
      <c r="F89" s="127">
        <f t="shared" si="37"/>
        <v>0</v>
      </c>
      <c r="G89" s="127">
        <f t="shared" si="37"/>
        <v>0</v>
      </c>
      <c r="H89" s="127">
        <f t="shared" si="37"/>
        <v>30694</v>
      </c>
      <c r="I89" s="139">
        <f t="shared" si="37"/>
        <v>336717.1975</v>
      </c>
      <c r="J89" s="139">
        <f t="shared" si="37"/>
        <v>20</v>
      </c>
      <c r="K89" s="139">
        <f t="shared" si="37"/>
        <v>5849.55</v>
      </c>
      <c r="L89" s="139">
        <f t="shared" si="37"/>
        <v>0</v>
      </c>
      <c r="M89" s="139">
        <f t="shared" si="37"/>
        <v>6458.8125</v>
      </c>
      <c r="N89" s="139">
        <f t="shared" si="37"/>
        <v>0</v>
      </c>
      <c r="O89" s="139">
        <f t="shared" si="37"/>
        <v>0</v>
      </c>
      <c r="P89" s="139">
        <f t="shared" si="37"/>
        <v>0</v>
      </c>
      <c r="Q89" s="139">
        <f t="shared" si="37"/>
        <v>0</v>
      </c>
      <c r="R89" s="139">
        <f t="shared" si="37"/>
        <v>0</v>
      </c>
      <c r="S89" s="139">
        <f t="shared" si="37"/>
        <v>0</v>
      </c>
      <c r="T89" s="144">
        <f t="shared" si="37"/>
        <v>0</v>
      </c>
      <c r="U89" s="139">
        <f t="shared" si="37"/>
        <v>0</v>
      </c>
      <c r="V89" s="139">
        <f t="shared" si="37"/>
        <v>0</v>
      </c>
      <c r="W89" s="139">
        <f t="shared" si="37"/>
        <v>1069.375</v>
      </c>
      <c r="X89" s="127">
        <f t="shared" si="37"/>
        <v>0</v>
      </c>
      <c r="Y89" s="127">
        <f t="shared" si="37"/>
        <v>0</v>
      </c>
      <c r="Z89" s="127">
        <f t="shared" si="37"/>
        <v>83412.94</v>
      </c>
      <c r="AA89" s="129">
        <f t="shared" si="37"/>
        <v>433507.875</v>
      </c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</row>
    <row r="90" spans="2:47" s="116" customFormat="1" ht="39.75" customHeight="1" thickBot="1">
      <c r="B90" s="151"/>
      <c r="C90" s="152"/>
      <c r="D90" s="153" t="s">
        <v>85</v>
      </c>
      <c r="E90" s="154">
        <f t="shared" si="37"/>
        <v>69.95</v>
      </c>
      <c r="F90" s="154">
        <f t="shared" si="37"/>
        <v>0</v>
      </c>
      <c r="G90" s="154">
        <f t="shared" si="37"/>
        <v>0</v>
      </c>
      <c r="H90" s="154">
        <f t="shared" si="37"/>
        <v>66467</v>
      </c>
      <c r="I90" s="155">
        <f t="shared" si="37"/>
        <v>646935.1425000001</v>
      </c>
      <c r="J90" s="155">
        <f t="shared" si="37"/>
        <v>0</v>
      </c>
      <c r="K90" s="155">
        <f t="shared" si="37"/>
        <v>17353.48945</v>
      </c>
      <c r="L90" s="155">
        <f t="shared" si="37"/>
        <v>0</v>
      </c>
      <c r="M90" s="155">
        <f t="shared" si="37"/>
        <v>18515.2625</v>
      </c>
      <c r="N90" s="155">
        <f t="shared" si="37"/>
        <v>0</v>
      </c>
      <c r="O90" s="155">
        <f t="shared" si="37"/>
        <v>0</v>
      </c>
      <c r="P90" s="155">
        <f t="shared" si="37"/>
        <v>0</v>
      </c>
      <c r="Q90" s="155">
        <f t="shared" si="37"/>
        <v>0</v>
      </c>
      <c r="R90" s="155">
        <f t="shared" si="37"/>
        <v>0</v>
      </c>
      <c r="S90" s="155">
        <f t="shared" si="37"/>
        <v>0</v>
      </c>
      <c r="T90" s="156">
        <f t="shared" si="37"/>
        <v>0</v>
      </c>
      <c r="U90" s="155">
        <f t="shared" si="37"/>
        <v>6752.754000000002</v>
      </c>
      <c r="V90" s="155">
        <f t="shared" si="37"/>
        <v>0</v>
      </c>
      <c r="W90" s="155">
        <f t="shared" si="37"/>
        <v>1069.375</v>
      </c>
      <c r="X90" s="154">
        <f t="shared" si="37"/>
        <v>0</v>
      </c>
      <c r="Y90" s="154">
        <f t="shared" si="37"/>
        <v>0</v>
      </c>
      <c r="Z90" s="154">
        <f t="shared" si="37"/>
        <v>164348.03</v>
      </c>
      <c r="AA90" s="157">
        <f t="shared" si="37"/>
        <v>855158.30345</v>
      </c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</row>
    <row r="91" spans="2:47" s="116" customFormat="1" ht="39.75" customHeight="1">
      <c r="B91" s="159"/>
      <c r="C91" s="160"/>
      <c r="D91" s="161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</row>
    <row r="92" spans="2:47" s="116" customFormat="1" ht="39.75" customHeight="1">
      <c r="B92" s="162"/>
      <c r="C92" s="163"/>
      <c r="D92" s="164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175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</row>
    <row r="93" spans="2:47" s="116" customFormat="1" ht="39.75" customHeight="1">
      <c r="B93" s="162"/>
      <c r="C93" s="163"/>
      <c r="D93" s="164" t="s">
        <v>24</v>
      </c>
      <c r="E93" s="211"/>
      <c r="F93" s="211"/>
      <c r="G93" s="211" t="s">
        <v>99</v>
      </c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175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</row>
    <row r="94" spans="2:47" s="116" customFormat="1" ht="39.75" customHeight="1">
      <c r="B94" s="162"/>
      <c r="C94" s="163"/>
      <c r="D94" s="164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</row>
    <row r="95" spans="2:47" s="116" customFormat="1" ht="39.75" customHeight="1">
      <c r="B95" s="162"/>
      <c r="C95" s="163"/>
      <c r="D95" s="164" t="s">
        <v>100</v>
      </c>
      <c r="E95" s="166"/>
      <c r="F95" s="211" t="s">
        <v>110</v>
      </c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</row>
  </sheetData>
  <sheetProtection/>
  <mergeCells count="53">
    <mergeCell ref="E92:F92"/>
    <mergeCell ref="G92:Z92"/>
    <mergeCell ref="E93:F93"/>
    <mergeCell ref="G93:Z93"/>
    <mergeCell ref="F95:Z95"/>
    <mergeCell ref="B40:B83"/>
    <mergeCell ref="C40:C46"/>
    <mergeCell ref="C47:C49"/>
    <mergeCell ref="C51:C73"/>
    <mergeCell ref="C74:C83"/>
    <mergeCell ref="B85:B86"/>
    <mergeCell ref="C85:C86"/>
    <mergeCell ref="X12:Y12"/>
    <mergeCell ref="Z12:Z13"/>
    <mergeCell ref="B15:B24"/>
    <mergeCell ref="C15:C20"/>
    <mergeCell ref="C21:C24"/>
    <mergeCell ref="B26:B38"/>
    <mergeCell ref="C26:C31"/>
    <mergeCell ref="C32:C38"/>
    <mergeCell ref="L11:S11"/>
    <mergeCell ref="T11:Z11"/>
    <mergeCell ref="AA11:AA13"/>
    <mergeCell ref="B12:C13"/>
    <mergeCell ref="L12:M12"/>
    <mergeCell ref="N12:O12"/>
    <mergeCell ref="P12:Q12"/>
    <mergeCell ref="R12:S12"/>
    <mergeCell ref="T12:U12"/>
    <mergeCell ref="V12:W12"/>
    <mergeCell ref="AK8:AT8"/>
    <mergeCell ref="U9:V9"/>
    <mergeCell ref="AK9:AT9"/>
    <mergeCell ref="B11:C11"/>
    <mergeCell ref="D11:D13"/>
    <mergeCell ref="E11:E13"/>
    <mergeCell ref="F11:F13"/>
    <mergeCell ref="G11:H12"/>
    <mergeCell ref="I11:I13"/>
    <mergeCell ref="J11:K12"/>
    <mergeCell ref="I6:L6"/>
    <mergeCell ref="N6:O6"/>
    <mergeCell ref="Q6:Z6"/>
    <mergeCell ref="AK6:AT6"/>
    <mergeCell ref="H7:I7"/>
    <mergeCell ref="Q7:Z7"/>
    <mergeCell ref="AK7:AT7"/>
    <mergeCell ref="B1:AA1"/>
    <mergeCell ref="B2:AA2"/>
    <mergeCell ref="B4:L4"/>
    <mergeCell ref="N4:O4"/>
    <mergeCell ref="I5:L5"/>
    <mergeCell ref="N5:O5"/>
  </mergeCells>
  <printOptions/>
  <pageMargins left="0.11811023622047245" right="0.11811023622047245" top="0.15748031496062992" bottom="0.15748031496062992" header="0.31496062992125984" footer="0.31496062992125984"/>
  <pageSetup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Diakov</cp:lastModifiedBy>
  <cp:lastPrinted>2018-09-05T11:05:16Z</cp:lastPrinted>
  <dcterms:modified xsi:type="dcterms:W3CDTF">2018-09-05T11:18:22Z</dcterms:modified>
  <cp:category/>
  <cp:version/>
  <cp:contentType/>
  <cp:contentStatus/>
</cp:coreProperties>
</file>